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2"/>
  </bookViews>
  <sheets>
    <sheet name="Messungen Temperatur - IF-Wert" sheetId="1" r:id="rId1"/>
    <sheet name="T-R-Werte aus Datenblatt" sheetId="2" r:id="rId2"/>
    <sheet name="genau errechnete Werte -5-180°C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<sst xmlns="http://schemas.openxmlformats.org/spreadsheetml/2006/main" count="60" uniqueCount="50">
  <si>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RT/R25</t>
  </si>
  <si>
    <t>a</t>
  </si>
  <si>
    <t>Temperatur / °C</t>
  </si>
  <si>
    <r>
      <t xml:space="preserve">Widerstand / </t>
    </r>
    <r>
      <rPr>
        <sz val="11"/>
        <color indexed="8"/>
        <rFont val="Symbol"/>
        <family val="1"/>
      </rPr>
      <t>W</t>
    </r>
  </si>
  <si>
    <r>
      <t xml:space="preserve">Widerstand / </t>
    </r>
    <r>
      <rPr>
        <b/>
        <sz val="11"/>
        <color indexed="8"/>
        <rFont val="Symbol"/>
        <family val="1"/>
      </rPr>
      <t>W</t>
    </r>
  </si>
  <si>
    <r>
      <t>Widerstand / k</t>
    </r>
    <r>
      <rPr>
        <b/>
        <sz val="11"/>
        <color indexed="8"/>
        <rFont val="Symbol"/>
        <family val="1"/>
      </rPr>
      <t>W</t>
    </r>
  </si>
  <si>
    <t>Temperatur</t>
  </si>
  <si>
    <t>IF-Wert</t>
  </si>
  <si>
    <t>den Zusammenhang zwischen Interface-Wert und der Temperatur</t>
  </si>
  <si>
    <t>Temp=-38,73*ln(IF-Wert)+262,18</t>
  </si>
  <si>
    <t>&lt;-- Messung mit Eiswasser</t>
  </si>
  <si>
    <t>neue Messung an Luft --&gt;</t>
  </si>
  <si>
    <t>Trendlinie basierend auf Messung in Eiswasser</t>
  </si>
  <si>
    <t>Trendlinie basierend auf neuer Messung an Luft</t>
  </si>
  <si>
    <t>Legt man durch die einzelnen Messwerte eine optimale Logarithmusfunktion, so erhält man folgenden Funktionstherm für</t>
  </si>
  <si>
    <t>Temperatur = -38,73 ln(IF-Wert) + 262,18</t>
  </si>
  <si>
    <t>alte Messung mit Eiswasser:</t>
  </si>
  <si>
    <t>neue Messung an der Luft:</t>
  </si>
  <si>
    <t>Man erkennt deutlich eine gute Übereinstimmung der, aus der neuen Messung, errechneten logarithmischen Trendlinie</t>
  </si>
  <si>
    <t>Die Abweichungen bei der alten Messreihe in Wasser kann auf die Trägheit des NTCs und die zu kurzen Zeitintervalle,</t>
  </si>
  <si>
    <t>in denen Messwerte aufgenommen wurden, zurückgeführt werden. Der NTC hatte noch nicht die richtige Temperatur</t>
  </si>
  <si>
    <t>angezeigt, weshalb es zu einer Verschiebung der Kurve kommt.</t>
  </si>
  <si>
    <t>Außerhalb der Schwankungen des NTC-Werts, die, wenn man das Interface am Netzteil betreibt, netzteilbedingt</t>
  </si>
  <si>
    <t>größer ausfallen, kann man einen guten gleichmäßigen Verlauf der Kurve ausmachen. Diese Schwankungen können</t>
  </si>
  <si>
    <t>ebenso auftreten, wenn am Netzteil noch zusätzliche Verbraucher laufen.</t>
  </si>
  <si>
    <t>Der NTC-Widerstand für das RoboInterface ist der</t>
  </si>
  <si>
    <t>B57164 K 164/1,5 k/+</t>
  </si>
  <si>
    <t>von Siemens Matsushita Components</t>
  </si>
  <si>
    <t>Er hat bei 25°C einen Widerstandswert von 1,5kOhm (weshalb er für das ft-Interface</t>
  </si>
  <si>
    <t>gut geeignet ist).</t>
  </si>
  <si>
    <t>Das Datenblatt ist auf der ftcommunity</t>
  </si>
  <si>
    <t>Für die Umrechnung Temperatur in Widerstand muss man die Tabelle 1013 im</t>
  </si>
  <si>
    <t>Datenblatt nutzen.</t>
  </si>
  <si>
    <t>Der Widerstandswert berechnet sich dann wie angegeben:</t>
  </si>
  <si>
    <t>Also z.B. für 10°C:</t>
  </si>
  <si>
    <t>Den Tabellenwert 1,9438 mit 1,5kOhm multiplizieren = 2,9157kOhm</t>
  </si>
  <si>
    <t xml:space="preserve">Multiplikation der Verhältniszahlen RT/R25 (Tabellenwert) mit dem Widerstandswert </t>
  </si>
  <si>
    <t xml:space="preserve">"Die tatsächlichen Widerstandswerte der betreffenden Heißleiter erhält man durch </t>
  </si>
  <si>
    <t>bei 25 °C (in den Datenblättern angegeben).</t>
  </si>
  <si>
    <t xml:space="preserve">Temperaturkoeffizienten, der auch in der Tabelle angegeben ist, arbeiten. Dabei muss man  </t>
  </si>
  <si>
    <t xml:space="preserve">Für Temperaturwerte zwischen den 5°C-Intervallen muss man mit dem </t>
  </si>
  <si>
    <t>die Formel (2) benutzen! (siehe nächste Seite "genau errechnete Werte -5-180°C)</t>
  </si>
  <si>
    <t>Diese auf 0,5°C genauen Werte sind mit der Formel (2) aus dem</t>
  </si>
  <si>
    <t>Datenblatt errechnet.</t>
  </si>
  <si>
    <t>Durch die Messreihen und die Temperatur -&gt; Widerstands-</t>
  </si>
  <si>
    <t>Berechnung aus dem Datenblatt kann nun auch ein</t>
  </si>
  <si>
    <t>Zusammenhang zwischen Interface-Wert und Widerstand</t>
  </si>
  <si>
    <t>hergestellt werden.</t>
  </si>
  <si>
    <t>passende Interface-Wert aus der neuen Messung an Luft</t>
  </si>
  <si>
    <t xml:space="preserve">Temperatur = -30,52381ln(IF-Wert) + 209,65704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</si>
</sst>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E+00"/>
    <numFmt numFmtId="165" formatCode="#,##0.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b/>
      <sz val="11"/>
      <color indexed="8"/>
      <name val="Symbol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60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Symbol"/>
      <family val="1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9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9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2" fillId="0" borderId="13" xfId="0" applyFont="1" applyBorder="1" applyAlignment="1">
      <alignment horizontal="left" readingOrder="1"/>
    </xf>
    <xf numFmtId="0" fontId="29" fillId="0" borderId="0" xfId="0" applyFont="1" applyBorder="1" applyAlignment="1">
      <alignment/>
    </xf>
    <xf numFmtId="0" fontId="42" fillId="0" borderId="0" xfId="0" applyFont="1" applyBorder="1" applyAlignment="1">
      <alignment horizontal="left" readingOrder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Zusammenhang Interface-Wert und Temperatur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(Aufnahme von Wertepaaren)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20225"/>
          <c:w val="0.955"/>
          <c:h val="0.74175"/>
        </c:manualLayout>
      </c:layout>
      <c:scatterChart>
        <c:scatterStyle val="lineMarker"/>
        <c:varyColors val="0"/>
        <c:ser>
          <c:idx val="0"/>
          <c:order val="0"/>
          <c:tx>
            <c:v>alte Messung in Wasser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'Messungen Temperatur - IF-Wert'!$B$2:$B$51</c:f>
              <c:numCache/>
            </c:numRef>
          </c:xVal>
          <c:yVal>
            <c:numRef>
              <c:f>'Messungen Temperatur - IF-Wert'!$A$2:$A$51</c:f>
              <c:numCache/>
            </c:numRef>
          </c:yVal>
          <c:smooth val="0"/>
        </c:ser>
        <c:ser>
          <c:idx val="1"/>
          <c:order val="1"/>
          <c:tx>
            <c:v>neue Messung an Luft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forward val="1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"/>
              <c:spPr>
                <a:solidFill>
                  <a:srgbClr val="FFFFFF"/>
                </a:solidFill>
                <a:ln w="12700">
                  <a:solidFill>
                    <a:srgbClr val="FF0000"/>
                  </a:solidFill>
                </a:ln>
              </c:spPr>
            </c:trendlineLbl>
          </c:trendline>
          <c:xVal>
            <c:numRef>
              <c:f>'Messungen Temperatur - IF-Wert'!$P$2:$P$83</c:f>
              <c:numCache/>
            </c:numRef>
          </c:xVal>
          <c:yVal>
            <c:numRef>
              <c:f>'Messungen Temperatur - IF-Wert'!$O$2:$O$83</c:f>
              <c:numCache/>
            </c:numRef>
          </c:yVal>
          <c:smooth val="0"/>
        </c:ser>
        <c:axId val="2866451"/>
        <c:axId val="25798060"/>
      </c:scatterChart>
      <c:valAx>
        <c:axId val="2866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Interface-Wert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98060"/>
        <c:crosses val="autoZero"/>
        <c:crossBetween val="midCat"/>
        <c:dispUnits/>
      </c:valAx>
      <c:valAx>
        <c:axId val="25798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Temperatur/°C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6451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7"/>
          <c:y val="0.1315"/>
          <c:w val="0.65775"/>
          <c:h val="0.04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Errechneter Zusammenhang IF-Wert-Temperatur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875"/>
          <c:w val="0.69825"/>
          <c:h val="0.859"/>
        </c:manualLayout>
      </c:layout>
      <c:scatterChart>
        <c:scatterStyle val="lineMarker"/>
        <c:varyColors val="0"/>
        <c:ser>
          <c:idx val="0"/>
          <c:order val="0"/>
          <c:tx>
            <c:v>alte Messung in Wasser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993300"/>
                        </a:solidFill>
                        <a:latin typeface="Calibri"/>
                        <a:ea typeface="Calibri"/>
                        <a:cs typeface="Calibri"/>
                      </a:rPr>
                      <a:t>y = -38,73ln(x) + 262,18</a:t>
                    </a:r>
                  </a:p>
                </c:rich>
              </c:tx>
              <c:numFmt formatCode="#,##0.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'Messungen Temperatur - IF-Wert'!$B$2:$B$51</c:f>
              <c:numCache/>
            </c:numRef>
          </c:xVal>
          <c:yVal>
            <c:numRef>
              <c:f>'Messungen Temperatur - IF-Wert'!$A$2:$A$51</c:f>
              <c:numCache/>
            </c:numRef>
          </c:yVal>
          <c:smooth val="0"/>
        </c:ser>
        <c:ser>
          <c:idx val="1"/>
          <c:order val="1"/>
          <c:tx>
            <c:v>Trendlinie ln alte Messung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'Messungen Temperatur - IF-Wert'!$E$76:$E$1098</c:f>
              <c:numCache/>
            </c:numRef>
          </c:xVal>
          <c:yVal>
            <c:numRef>
              <c:f>'Messungen Temperatur - IF-Wert'!$D$76:$D$1098</c:f>
              <c:numCache/>
            </c:numRef>
          </c:yVal>
          <c:smooth val="0"/>
        </c:ser>
        <c:ser>
          <c:idx val="2"/>
          <c:order val="2"/>
          <c:tx>
            <c:v>neue Messung an Luft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"/>
              <c:spPr>
                <a:solidFill>
                  <a:srgbClr val="FFFFFF"/>
                </a:solidFill>
                <a:ln w="12700">
                  <a:solidFill>
                    <a:srgbClr val="003366"/>
                  </a:solidFill>
                </a:ln>
              </c:spPr>
            </c:trendlineLbl>
          </c:trendline>
          <c:xVal>
            <c:numRef>
              <c:f>'Messungen Temperatur - IF-Wert'!$P$2:$P$83</c:f>
              <c:numCache/>
            </c:numRef>
          </c:xVal>
          <c:yVal>
            <c:numRef>
              <c:f>'Messungen Temperatur - IF-Wert'!$O$2:$O$83</c:f>
              <c:numCache/>
            </c:numRef>
          </c:yVal>
          <c:smooth val="0"/>
        </c:ser>
        <c:ser>
          <c:idx val="3"/>
          <c:order val="3"/>
          <c:tx>
            <c:v>Trendlinie ln neue Messung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'Messungen Temperatur - IF-Wert'!$E$76:$E$1098</c:f>
              <c:numCache/>
            </c:numRef>
          </c:xVal>
          <c:yVal>
            <c:numRef>
              <c:f>'Messungen Temperatur - IF-Wert'!$F$76:$F$1098</c:f>
              <c:numCache/>
            </c:numRef>
          </c:yVal>
          <c:smooth val="0"/>
        </c:ser>
        <c:axId val="30855949"/>
        <c:axId val="9268086"/>
      </c:scatterChart>
      <c:valAx>
        <c:axId val="30855949"/>
        <c:scaling>
          <c:orientation val="minMax"/>
          <c:max val="10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Interface-Wert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68086"/>
        <c:crosses val="autoZero"/>
        <c:crossBetween val="midCat"/>
        <c:dispUnits/>
        <c:majorUnit val="200"/>
      </c:valAx>
      <c:valAx>
        <c:axId val="9268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Temperatur/°C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5594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75"/>
          <c:y val="0.40975"/>
          <c:w val="0.24225"/>
          <c:h val="0.24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Zusammenhang Temperatur-Widerstand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(errechnet aus Datenblatt)</a:t>
            </a:r>
          </a:p>
        </c:rich>
      </c:tx>
      <c:layout>
        <c:manualLayout>
          <c:xMode val="factor"/>
          <c:yMode val="factor"/>
          <c:x val="-0.003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15875"/>
          <c:w val="0.92675"/>
          <c:h val="0.77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xVal>
            <c:numRef>
              <c:f>'T-R-Werte aus Datenblatt'!$A$2:$A$49</c:f>
              <c:numCache/>
            </c:numRef>
          </c:xVal>
          <c:yVal>
            <c:numRef>
              <c:f>'T-R-Werte aus Datenblatt'!$D$2:$D$49</c:f>
              <c:numCache/>
            </c:numRef>
          </c:yVal>
          <c:smooth val="0"/>
        </c:ser>
        <c:axId val="16303911"/>
        <c:axId val="12517472"/>
      </c:scatterChart>
      <c:valAx>
        <c:axId val="1630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 / °C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17472"/>
        <c:crosses val="autoZero"/>
        <c:crossBetween val="midCat"/>
        <c:dispUnits/>
      </c:valAx>
      <c:valAx>
        <c:axId val="1251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Widerstand / Ohm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03911"/>
        <c:crossesAt val="-10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genaue Temperatur-Widerstands-Kurve</a:t>
            </a:r>
          </a:p>
        </c:rich>
      </c:tx>
      <c:layout>
        <c:manualLayout>
          <c:xMode val="factor"/>
          <c:yMode val="factor"/>
          <c:x val="-0.002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555"/>
          <c:w val="0.91"/>
          <c:h val="0.784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'genau errechnete Werte -5-180°C'!$A$2:$A$372</c:f>
              <c:numCache/>
            </c:numRef>
          </c:xVal>
          <c:yVal>
            <c:numRef>
              <c:f>'genau errechnete Werte -5-180°C'!$E$2:$E$372</c:f>
              <c:numCache/>
            </c:numRef>
          </c:yVal>
          <c:smooth val="0"/>
        </c:ser>
        <c:axId val="45548385"/>
        <c:axId val="7282282"/>
      </c:scatterChart>
      <c:valAx>
        <c:axId val="45548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 / °C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82282"/>
        <c:crosses val="autoZero"/>
        <c:crossBetween val="midCat"/>
        <c:dispUnits/>
      </c:valAx>
      <c:valAx>
        <c:axId val="7282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Widerstand / Ohm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48385"/>
        <c:crossesAt val="-5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Zusammenhang Interface-Wert und Widerstand</a:t>
            </a:r>
          </a:p>
        </c:rich>
      </c:tx>
      <c:layout>
        <c:manualLayout>
          <c:xMode val="factor"/>
          <c:yMode val="factor"/>
          <c:x val="-0.002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5525"/>
          <c:w val="0.91"/>
          <c:h val="0.78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forward val="13"/>
            <c:backward val="30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"/>
              <c:spPr>
                <a:solidFill>
                  <a:srgbClr val="FFFFFF"/>
                </a:solidFill>
                <a:ln w="12700">
                  <a:solidFill>
                    <a:srgbClr val="333399"/>
                  </a:solidFill>
                </a:ln>
              </c:spPr>
            </c:trendlineLbl>
          </c:trendline>
          <c:xVal>
            <c:numRef>
              <c:f>'genau errechnete Werte -5-180°C'!$F$9:$F$372</c:f>
              <c:numCache/>
            </c:numRef>
          </c:xVal>
          <c:yVal>
            <c:numRef>
              <c:f>'genau errechnete Werte -5-180°C'!$E$9:$E$372</c:f>
              <c:numCache/>
            </c:numRef>
          </c:yVal>
          <c:smooth val="0"/>
        </c:ser>
        <c:axId val="65540539"/>
        <c:axId val="52993940"/>
      </c:scatterChart>
      <c:valAx>
        <c:axId val="65540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IF-Wert</a:t>
                </a:r>
              </a:p>
            </c:rich>
          </c:tx>
          <c:layout>
            <c:manualLayout>
              <c:xMode val="factor"/>
              <c:yMode val="factor"/>
              <c:x val="0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93940"/>
        <c:crosses val="autoZero"/>
        <c:crossBetween val="midCat"/>
        <c:dispUnits/>
      </c:valAx>
      <c:valAx>
        <c:axId val="52993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Widerstand/Ohm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05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</xdr:row>
      <xdr:rowOff>76200</xdr:rowOff>
    </xdr:from>
    <xdr:to>
      <xdr:col>13</xdr:col>
      <xdr:colOff>581025</xdr:colOff>
      <xdr:row>29</xdr:row>
      <xdr:rowOff>114300</xdr:rowOff>
    </xdr:to>
    <xdr:graphicFrame>
      <xdr:nvGraphicFramePr>
        <xdr:cNvPr id="1" name="Diagramm 3"/>
        <xdr:cNvGraphicFramePr/>
      </xdr:nvGraphicFramePr>
      <xdr:xfrm>
        <a:off x="1771650" y="266700"/>
        <a:ext cx="87153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133350</xdr:colOff>
      <xdr:row>41</xdr:row>
      <xdr:rowOff>133350</xdr:rowOff>
    </xdr:from>
    <xdr:to>
      <xdr:col>12</xdr:col>
      <xdr:colOff>504825</xdr:colOff>
      <xdr:row>71</xdr:row>
      <xdr:rowOff>38100</xdr:rowOff>
    </xdr:to>
    <xdr:graphicFrame>
      <xdr:nvGraphicFramePr>
        <xdr:cNvPr id="2" name="Diagramm 2"/>
        <xdr:cNvGraphicFramePr/>
      </xdr:nvGraphicFramePr>
      <xdr:xfrm>
        <a:off x="1657350" y="7962900"/>
        <a:ext cx="799147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0</xdr:row>
      <xdr:rowOff>114300</xdr:rowOff>
    </xdr:from>
    <xdr:to>
      <xdr:col>12</xdr:col>
      <xdr:colOff>390525</xdr:colOff>
      <xdr:row>26</xdr:row>
      <xdr:rowOff>57150</xdr:rowOff>
    </xdr:to>
    <xdr:graphicFrame>
      <xdr:nvGraphicFramePr>
        <xdr:cNvPr id="1" name="Diagramm 1"/>
        <xdr:cNvGraphicFramePr/>
      </xdr:nvGraphicFramePr>
      <xdr:xfrm>
        <a:off x="6267450" y="114300"/>
        <a:ext cx="53625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</xdr:row>
      <xdr:rowOff>76200</xdr:rowOff>
    </xdr:from>
    <xdr:to>
      <xdr:col>12</xdr:col>
      <xdr:colOff>66675</xdr:colOff>
      <xdr:row>27</xdr:row>
      <xdr:rowOff>123825</xdr:rowOff>
    </xdr:to>
    <xdr:graphicFrame>
      <xdr:nvGraphicFramePr>
        <xdr:cNvPr id="1" name="Diagramm 1"/>
        <xdr:cNvGraphicFramePr/>
      </xdr:nvGraphicFramePr>
      <xdr:xfrm>
        <a:off x="7324725" y="266700"/>
        <a:ext cx="44005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32</xdr:row>
      <xdr:rowOff>161925</xdr:rowOff>
    </xdr:from>
    <xdr:to>
      <xdr:col>12</xdr:col>
      <xdr:colOff>57150</xdr:colOff>
      <xdr:row>59</xdr:row>
      <xdr:rowOff>28575</xdr:rowOff>
    </xdr:to>
    <xdr:graphicFrame>
      <xdr:nvGraphicFramePr>
        <xdr:cNvPr id="2" name="Diagramm 2"/>
        <xdr:cNvGraphicFramePr/>
      </xdr:nvGraphicFramePr>
      <xdr:xfrm>
        <a:off x="7315200" y="6257925"/>
        <a:ext cx="440055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8"/>
  <sheetViews>
    <sheetView zoomScale="90" zoomScaleNormal="90" zoomScalePageLayoutView="0" workbookViewId="0" topLeftCell="A22">
      <selection activeCell="D40" sqref="D40"/>
    </sheetView>
  </sheetViews>
  <sheetFormatPr defaultColWidth="11.421875" defaultRowHeight="15"/>
  <cols>
    <col min="1" max="2" width="11.421875" style="9" customWidth="1"/>
    <col min="15" max="16" width="11.421875" style="2" customWidth="1"/>
  </cols>
  <sheetData>
    <row r="1" spans="1:16" ht="15">
      <c r="A1" s="9" t="s">
        <v>6</v>
      </c>
      <c r="B1" s="9" t="s">
        <v>7</v>
      </c>
      <c r="C1" t="s">
        <v>10</v>
      </c>
      <c r="M1" s="2"/>
      <c r="N1" s="3" t="s">
        <v>11</v>
      </c>
      <c r="O1" s="2" t="s">
        <v>6</v>
      </c>
      <c r="P1" s="2" t="s">
        <v>7</v>
      </c>
    </row>
    <row r="2" spans="1:16" ht="15">
      <c r="A2" s="9">
        <v>3.7</v>
      </c>
      <c r="B2" s="9">
        <v>788</v>
      </c>
      <c r="O2" s="2">
        <v>20</v>
      </c>
      <c r="P2" s="2">
        <v>480</v>
      </c>
    </row>
    <row r="3" spans="1:16" ht="15">
      <c r="A3" s="9">
        <v>4.2</v>
      </c>
      <c r="B3" s="9">
        <v>784</v>
      </c>
      <c r="O3" s="2">
        <v>34.5</v>
      </c>
      <c r="P3" s="2">
        <v>302</v>
      </c>
    </row>
    <row r="4" spans="1:16" ht="15">
      <c r="A4" s="9">
        <v>5</v>
      </c>
      <c r="B4" s="9">
        <v>778</v>
      </c>
      <c r="O4" s="2">
        <v>17.8</v>
      </c>
      <c r="P4" s="2">
        <v>528</v>
      </c>
    </row>
    <row r="5" spans="1:16" ht="15">
      <c r="A5" s="9">
        <v>5.5</v>
      </c>
      <c r="B5" s="9">
        <v>772</v>
      </c>
      <c r="O5" s="2">
        <v>18.1</v>
      </c>
      <c r="P5" s="2">
        <v>512</v>
      </c>
    </row>
    <row r="6" spans="1:16" ht="15">
      <c r="A6" s="9">
        <v>5.8</v>
      </c>
      <c r="B6" s="9">
        <v>768</v>
      </c>
      <c r="O6" s="2">
        <v>13.7</v>
      </c>
      <c r="P6" s="2">
        <v>610</v>
      </c>
    </row>
    <row r="7" spans="1:16" ht="15">
      <c r="A7" s="9">
        <v>6</v>
      </c>
      <c r="B7" s="9">
        <v>760</v>
      </c>
      <c r="O7" s="2">
        <v>18.7</v>
      </c>
      <c r="P7" s="2">
        <v>488</v>
      </c>
    </row>
    <row r="8" spans="1:16" ht="15">
      <c r="A8" s="9">
        <v>6.2</v>
      </c>
      <c r="B8" s="9">
        <v>752</v>
      </c>
      <c r="O8" s="2">
        <v>17.7</v>
      </c>
      <c r="P8" s="2">
        <v>512</v>
      </c>
    </row>
    <row r="9" spans="1:16" ht="15">
      <c r="A9" s="9">
        <v>6.3</v>
      </c>
      <c r="B9" s="9">
        <v>744</v>
      </c>
      <c r="O9" s="2">
        <v>17.5</v>
      </c>
      <c r="P9" s="2">
        <v>520</v>
      </c>
    </row>
    <row r="10" spans="1:16" ht="15">
      <c r="A10" s="9">
        <v>6.6</v>
      </c>
      <c r="B10" s="9">
        <v>736</v>
      </c>
      <c r="O10" s="2">
        <v>17</v>
      </c>
      <c r="P10" s="2">
        <v>528</v>
      </c>
    </row>
    <row r="11" spans="1:16" ht="15">
      <c r="A11" s="9">
        <v>7</v>
      </c>
      <c r="B11" s="9">
        <v>734</v>
      </c>
      <c r="O11" s="2">
        <v>7.7</v>
      </c>
      <c r="P11" s="2">
        <v>748</v>
      </c>
    </row>
    <row r="12" spans="1:16" ht="15">
      <c r="A12" s="9">
        <v>7.2</v>
      </c>
      <c r="B12" s="9">
        <v>730</v>
      </c>
      <c r="O12" s="2">
        <v>7.1</v>
      </c>
      <c r="P12" s="2">
        <v>768</v>
      </c>
    </row>
    <row r="13" spans="1:16" ht="15">
      <c r="A13" s="9">
        <v>7.8</v>
      </c>
      <c r="B13" s="9">
        <v>660</v>
      </c>
      <c r="O13" s="2">
        <v>2.8</v>
      </c>
      <c r="P13" s="2">
        <v>890</v>
      </c>
    </row>
    <row r="14" spans="1:16" ht="15">
      <c r="A14" s="9">
        <v>8.5</v>
      </c>
      <c r="B14" s="9">
        <v>656</v>
      </c>
      <c r="O14" s="2">
        <v>3</v>
      </c>
      <c r="P14" s="2">
        <v>880</v>
      </c>
    </row>
    <row r="15" spans="1:16" ht="15">
      <c r="A15" s="9">
        <v>9</v>
      </c>
      <c r="B15" s="9">
        <v>656</v>
      </c>
      <c r="O15" s="2">
        <v>15.8</v>
      </c>
      <c r="P15" s="2">
        <v>560</v>
      </c>
    </row>
    <row r="16" spans="1:16" ht="15">
      <c r="A16" s="9">
        <v>9.5</v>
      </c>
      <c r="B16" s="9">
        <v>652</v>
      </c>
      <c r="O16" s="2">
        <v>14.1</v>
      </c>
      <c r="P16" s="2">
        <v>596</v>
      </c>
    </row>
    <row r="17" spans="1:16" ht="15">
      <c r="A17" s="9">
        <v>10</v>
      </c>
      <c r="B17" s="9">
        <v>652</v>
      </c>
      <c r="O17" s="2">
        <v>13.2</v>
      </c>
      <c r="P17" s="2">
        <v>616</v>
      </c>
    </row>
    <row r="18" spans="1:16" ht="15">
      <c r="A18" s="9">
        <v>10.6</v>
      </c>
      <c r="B18" s="9">
        <v>652</v>
      </c>
      <c r="O18" s="2">
        <v>12.7</v>
      </c>
      <c r="P18" s="2">
        <v>624</v>
      </c>
    </row>
    <row r="19" spans="1:16" ht="15">
      <c r="A19" s="9">
        <v>11</v>
      </c>
      <c r="B19" s="9">
        <v>652</v>
      </c>
      <c r="O19" s="2">
        <v>12.5</v>
      </c>
      <c r="P19" s="2">
        <v>636</v>
      </c>
    </row>
    <row r="20" spans="1:16" ht="15">
      <c r="A20" s="9">
        <v>12</v>
      </c>
      <c r="B20" s="9">
        <v>640</v>
      </c>
      <c r="O20" s="2">
        <v>12.2</v>
      </c>
      <c r="P20" s="2">
        <v>650</v>
      </c>
    </row>
    <row r="21" spans="1:16" ht="15">
      <c r="A21" s="9">
        <v>12.5</v>
      </c>
      <c r="B21" s="9">
        <v>628</v>
      </c>
      <c r="O21" s="2">
        <v>12</v>
      </c>
      <c r="P21" s="2">
        <v>655</v>
      </c>
    </row>
    <row r="22" spans="1:16" ht="15">
      <c r="A22" s="9">
        <v>13</v>
      </c>
      <c r="B22" s="9">
        <v>624</v>
      </c>
      <c r="O22" s="2">
        <v>9.4</v>
      </c>
      <c r="P22" s="2">
        <v>726</v>
      </c>
    </row>
    <row r="23" spans="1:16" ht="15">
      <c r="A23" s="9">
        <v>13.5</v>
      </c>
      <c r="B23" s="9">
        <v>622</v>
      </c>
      <c r="O23" s="2">
        <v>10.2</v>
      </c>
      <c r="P23" s="2">
        <v>696</v>
      </c>
    </row>
    <row r="24" spans="1:16" ht="15">
      <c r="A24" s="9">
        <v>14</v>
      </c>
      <c r="B24" s="9">
        <v>619</v>
      </c>
      <c r="O24" s="2">
        <v>7.5</v>
      </c>
      <c r="P24" s="2">
        <v>752</v>
      </c>
    </row>
    <row r="25" spans="1:16" ht="15">
      <c r="A25" s="9">
        <v>14.8</v>
      </c>
      <c r="B25" s="9">
        <v>612</v>
      </c>
      <c r="O25" s="2">
        <v>4.4</v>
      </c>
      <c r="P25" s="2">
        <v>830</v>
      </c>
    </row>
    <row r="26" spans="1:16" ht="15">
      <c r="A26" s="9">
        <v>15.5</v>
      </c>
      <c r="B26" s="9">
        <v>592</v>
      </c>
      <c r="O26" s="2">
        <v>5.6</v>
      </c>
      <c r="P26" s="2">
        <v>780</v>
      </c>
    </row>
    <row r="27" spans="1:16" ht="15">
      <c r="A27" s="9">
        <v>16</v>
      </c>
      <c r="B27" s="9">
        <v>578</v>
      </c>
      <c r="O27" s="2">
        <v>8.3</v>
      </c>
      <c r="P27" s="2">
        <v>750</v>
      </c>
    </row>
    <row r="28" spans="1:16" ht="15">
      <c r="A28" s="9">
        <v>17</v>
      </c>
      <c r="B28" s="9">
        <v>564</v>
      </c>
      <c r="O28" s="2">
        <v>6.2</v>
      </c>
      <c r="P28" s="2">
        <v>780</v>
      </c>
    </row>
    <row r="29" spans="1:16" ht="15">
      <c r="A29" s="9">
        <v>18</v>
      </c>
      <c r="B29" s="9">
        <v>546</v>
      </c>
      <c r="O29" s="2">
        <v>5.2</v>
      </c>
      <c r="P29" s="2">
        <v>820</v>
      </c>
    </row>
    <row r="30" spans="1:16" ht="15">
      <c r="A30" s="9">
        <v>18.2</v>
      </c>
      <c r="B30" s="9">
        <v>544</v>
      </c>
      <c r="O30" s="2">
        <v>10.5</v>
      </c>
      <c r="P30" s="2">
        <v>670</v>
      </c>
    </row>
    <row r="31" spans="1:16" ht="15">
      <c r="A31" s="9">
        <v>19</v>
      </c>
      <c r="B31" s="9">
        <v>540</v>
      </c>
      <c r="D31" t="s">
        <v>16</v>
      </c>
      <c r="O31" s="2">
        <v>10.8</v>
      </c>
      <c r="P31" s="2">
        <v>690</v>
      </c>
    </row>
    <row r="32" spans="1:16" ht="15">
      <c r="A32" s="9">
        <v>20</v>
      </c>
      <c r="B32" s="9">
        <v>520</v>
      </c>
      <c r="D32" t="s">
        <v>14</v>
      </c>
      <c r="O32" s="2">
        <v>13</v>
      </c>
      <c r="P32" s="2">
        <v>608</v>
      </c>
    </row>
    <row r="33" spans="1:16" ht="15">
      <c r="A33" s="9">
        <v>21</v>
      </c>
      <c r="B33" s="9">
        <v>512</v>
      </c>
      <c r="D33" t="s">
        <v>8</v>
      </c>
      <c r="O33" s="2">
        <v>12.5</v>
      </c>
      <c r="P33" s="2">
        <v>656</v>
      </c>
    </row>
    <row r="34" spans="1:16" ht="15">
      <c r="A34" s="9">
        <v>22</v>
      </c>
      <c r="B34" s="9">
        <v>496</v>
      </c>
      <c r="O34" s="2">
        <v>11.4</v>
      </c>
      <c r="P34" s="2">
        <v>658</v>
      </c>
    </row>
    <row r="35" spans="1:16" ht="15">
      <c r="A35" s="9">
        <v>22.3</v>
      </c>
      <c r="B35" s="9">
        <v>488</v>
      </c>
      <c r="D35" t="s">
        <v>15</v>
      </c>
      <c r="O35" s="2">
        <v>9.6</v>
      </c>
      <c r="P35" s="2">
        <v>716</v>
      </c>
    </row>
    <row r="36" spans="1:16" ht="15.75" thickBot="1">
      <c r="A36" s="9">
        <v>27</v>
      </c>
      <c r="B36" s="9">
        <v>436</v>
      </c>
      <c r="O36" s="2">
        <v>7.7</v>
      </c>
      <c r="P36" s="2">
        <v>780</v>
      </c>
    </row>
    <row r="37" spans="1:16" ht="15">
      <c r="A37" s="9">
        <v>27.5</v>
      </c>
      <c r="B37" s="9">
        <v>432</v>
      </c>
      <c r="D37" s="10" t="s">
        <v>17</v>
      </c>
      <c r="E37" s="11"/>
      <c r="F37" s="11"/>
      <c r="G37" s="11"/>
      <c r="H37" s="11"/>
      <c r="I37" s="11"/>
      <c r="J37" s="11"/>
      <c r="K37" s="11"/>
      <c r="L37" s="11"/>
      <c r="M37" s="12"/>
      <c r="O37" s="2">
        <v>9</v>
      </c>
      <c r="P37" s="2">
        <v>748</v>
      </c>
    </row>
    <row r="38" spans="1:16" ht="15">
      <c r="A38" s="9">
        <v>28</v>
      </c>
      <c r="B38" s="9">
        <v>424</v>
      </c>
      <c r="D38" s="13" t="s">
        <v>14</v>
      </c>
      <c r="E38" s="14"/>
      <c r="F38" s="14"/>
      <c r="G38" s="14"/>
      <c r="H38" s="14"/>
      <c r="I38" s="14"/>
      <c r="J38" s="14"/>
      <c r="K38" s="14"/>
      <c r="L38" s="14"/>
      <c r="M38" s="15"/>
      <c r="O38" s="2">
        <v>6.9</v>
      </c>
      <c r="P38" s="2">
        <v>792</v>
      </c>
    </row>
    <row r="39" spans="1:16" ht="15">
      <c r="A39" s="9">
        <v>29</v>
      </c>
      <c r="B39" s="9">
        <v>420</v>
      </c>
      <c r="D39" s="13" t="s">
        <v>8</v>
      </c>
      <c r="E39" s="14"/>
      <c r="F39" s="14"/>
      <c r="G39" s="14"/>
      <c r="H39" s="14"/>
      <c r="I39" s="14"/>
      <c r="J39" s="14"/>
      <c r="K39" s="14"/>
      <c r="L39" s="14"/>
      <c r="M39" s="15"/>
      <c r="O39" s="2">
        <v>6.6</v>
      </c>
      <c r="P39" s="2">
        <v>810</v>
      </c>
    </row>
    <row r="40" spans="1:16" ht="15">
      <c r="A40" s="9">
        <v>29.5</v>
      </c>
      <c r="B40" s="9">
        <v>416</v>
      </c>
      <c r="D40" s="19" t="s">
        <v>49</v>
      </c>
      <c r="E40" s="20"/>
      <c r="F40" s="14"/>
      <c r="G40" s="14"/>
      <c r="H40" s="14"/>
      <c r="I40" s="14"/>
      <c r="J40" s="14"/>
      <c r="K40" s="14"/>
      <c r="L40" s="14"/>
      <c r="M40" s="15"/>
      <c r="O40" s="2">
        <v>6.7</v>
      </c>
      <c r="P40" s="2">
        <v>790</v>
      </c>
    </row>
    <row r="41" spans="1:16" ht="15.75" thickBot="1">
      <c r="A41" s="9">
        <v>30</v>
      </c>
      <c r="B41" s="9">
        <v>408</v>
      </c>
      <c r="D41" s="16"/>
      <c r="E41" s="17"/>
      <c r="F41" s="17"/>
      <c r="G41" s="17"/>
      <c r="H41" s="17"/>
      <c r="I41" s="17"/>
      <c r="J41" s="17"/>
      <c r="K41" s="17"/>
      <c r="L41" s="17"/>
      <c r="M41" s="18"/>
      <c r="O41" s="2">
        <v>5.2</v>
      </c>
      <c r="P41" s="2">
        <v>812</v>
      </c>
    </row>
    <row r="42" spans="1:16" ht="15">
      <c r="A42" s="9">
        <v>30.5</v>
      </c>
      <c r="B42" s="9">
        <v>404</v>
      </c>
      <c r="O42" s="2">
        <v>1</v>
      </c>
      <c r="P42" s="2">
        <v>950</v>
      </c>
    </row>
    <row r="43" spans="1:16" ht="15">
      <c r="A43" s="9">
        <v>31</v>
      </c>
      <c r="B43" s="9">
        <v>400</v>
      </c>
      <c r="O43" s="2">
        <v>4.7</v>
      </c>
      <c r="P43" s="2">
        <v>824</v>
      </c>
    </row>
    <row r="44" spans="1:16" ht="15">
      <c r="A44" s="9">
        <v>31.5</v>
      </c>
      <c r="B44" s="9">
        <v>392</v>
      </c>
      <c r="O44" s="2">
        <v>4.8</v>
      </c>
      <c r="P44" s="2">
        <v>820</v>
      </c>
    </row>
    <row r="45" spans="1:16" ht="15">
      <c r="A45" s="9">
        <v>32</v>
      </c>
      <c r="B45" s="9">
        <v>388</v>
      </c>
      <c r="O45" s="2">
        <v>2.7</v>
      </c>
      <c r="P45" s="2">
        <v>870</v>
      </c>
    </row>
    <row r="46" spans="1:16" ht="15">
      <c r="A46" s="9">
        <v>32.5</v>
      </c>
      <c r="B46" s="9">
        <v>384</v>
      </c>
      <c r="O46" s="2">
        <v>5.9</v>
      </c>
      <c r="P46" s="2">
        <v>790</v>
      </c>
    </row>
    <row r="47" spans="1:16" ht="15">
      <c r="A47" s="9">
        <v>33</v>
      </c>
      <c r="B47" s="9">
        <v>370</v>
      </c>
      <c r="O47" s="2">
        <v>3.8</v>
      </c>
      <c r="P47" s="2">
        <v>850</v>
      </c>
    </row>
    <row r="48" spans="1:16" ht="15">
      <c r="A48" s="9">
        <v>33.5</v>
      </c>
      <c r="B48" s="9">
        <v>368</v>
      </c>
      <c r="O48" s="2">
        <v>3.4</v>
      </c>
      <c r="P48" s="2">
        <v>856</v>
      </c>
    </row>
    <row r="49" spans="1:16" ht="15">
      <c r="A49" s="9">
        <v>34</v>
      </c>
      <c r="B49" s="9">
        <v>360</v>
      </c>
      <c r="O49" s="2">
        <v>3.1</v>
      </c>
      <c r="P49" s="2">
        <v>868</v>
      </c>
    </row>
    <row r="50" spans="1:16" ht="15">
      <c r="A50" s="9">
        <v>34.5</v>
      </c>
      <c r="B50" s="9">
        <v>340</v>
      </c>
      <c r="O50" s="2">
        <v>2.8</v>
      </c>
      <c r="P50" s="2">
        <v>876</v>
      </c>
    </row>
    <row r="51" spans="1:16" ht="15">
      <c r="A51" s="9">
        <v>35.5</v>
      </c>
      <c r="B51" s="9">
        <v>328</v>
      </c>
      <c r="O51" s="2">
        <v>2.7</v>
      </c>
      <c r="P51" s="2">
        <v>880</v>
      </c>
    </row>
    <row r="52" spans="15:16" ht="15">
      <c r="O52" s="2">
        <v>2.2</v>
      </c>
      <c r="P52" s="2">
        <v>900</v>
      </c>
    </row>
    <row r="53" spans="15:16" ht="15">
      <c r="O53" s="2">
        <v>1.8</v>
      </c>
      <c r="P53" s="2">
        <v>912</v>
      </c>
    </row>
    <row r="54" spans="15:16" ht="15">
      <c r="O54" s="2">
        <v>1.1</v>
      </c>
      <c r="P54" s="2">
        <v>940</v>
      </c>
    </row>
    <row r="55" spans="15:16" ht="15">
      <c r="O55" s="2">
        <v>1.2</v>
      </c>
      <c r="P55" s="2">
        <v>936</v>
      </c>
    </row>
    <row r="56" spans="15:16" ht="15">
      <c r="O56" s="2">
        <v>0.8</v>
      </c>
      <c r="P56" s="2">
        <v>960</v>
      </c>
    </row>
    <row r="57" spans="15:16" ht="15">
      <c r="O57" s="2">
        <v>-0.9</v>
      </c>
      <c r="P57" s="2">
        <v>1010</v>
      </c>
    </row>
    <row r="58" spans="15:16" ht="15">
      <c r="O58" s="2">
        <v>18.4</v>
      </c>
      <c r="P58" s="2">
        <v>516</v>
      </c>
    </row>
    <row r="59" spans="15:16" ht="15">
      <c r="O59" s="2">
        <v>20.6</v>
      </c>
      <c r="P59" s="2">
        <v>484</v>
      </c>
    </row>
    <row r="60" spans="15:16" ht="15">
      <c r="O60" s="2">
        <v>20.8</v>
      </c>
      <c r="P60" s="2">
        <v>480</v>
      </c>
    </row>
    <row r="61" spans="15:16" ht="15">
      <c r="O61" s="2">
        <v>21.2</v>
      </c>
      <c r="P61" s="2">
        <v>476</v>
      </c>
    </row>
    <row r="62" spans="15:16" ht="15">
      <c r="O62" s="2">
        <v>22.7</v>
      </c>
      <c r="P62" s="2">
        <v>456</v>
      </c>
    </row>
    <row r="63" spans="15:16" ht="15">
      <c r="O63" s="2">
        <v>23.1</v>
      </c>
      <c r="P63" s="2">
        <v>448</v>
      </c>
    </row>
    <row r="64" spans="15:16" ht="15">
      <c r="O64" s="2">
        <v>23.5</v>
      </c>
      <c r="P64" s="2">
        <v>436</v>
      </c>
    </row>
    <row r="65" spans="15:16" ht="15">
      <c r="O65" s="2">
        <v>22.7</v>
      </c>
      <c r="P65" s="2">
        <v>448</v>
      </c>
    </row>
    <row r="66" spans="15:16" ht="15">
      <c r="O66" s="2">
        <v>64</v>
      </c>
      <c r="P66" s="2">
        <v>136</v>
      </c>
    </row>
    <row r="73" spans="4:6" ht="15">
      <c r="D73" s="6" t="s">
        <v>12</v>
      </c>
      <c r="F73" t="s">
        <v>13</v>
      </c>
    </row>
    <row r="74" spans="4:6" ht="15">
      <c r="D74" s="3" t="s">
        <v>9</v>
      </c>
      <c r="E74" s="5" t="s">
        <v>7</v>
      </c>
      <c r="F74" s="21" t="s">
        <v>49</v>
      </c>
    </row>
    <row r="75" spans="5:6" ht="15">
      <c r="E75" s="7"/>
      <c r="F75" s="8"/>
    </row>
    <row r="76" spans="4:9" ht="15">
      <c r="D76">
        <f>(-38.73*LN(E76))+262.18</f>
        <v>262.18</v>
      </c>
      <c r="E76" s="7">
        <v>1</v>
      </c>
      <c r="F76" s="8">
        <f>(-30.52381*LN(E76))+209.65704</f>
        <v>209.65704</v>
      </c>
      <c r="I76" t="s">
        <v>18</v>
      </c>
    </row>
    <row r="77" spans="4:6" ht="15">
      <c r="D77">
        <f aca="true" t="shared" si="0" ref="D77:D140">(-38.73*LN(E77))+262.18</f>
        <v>235.33440969691333</v>
      </c>
      <c r="E77" s="7">
        <v>2</v>
      </c>
      <c r="F77" s="8">
        <f aca="true" t="shared" si="1" ref="F77:F140">(-30.52381*LN(E77))+209.65704</f>
        <v>188.49954715855253</v>
      </c>
    </row>
    <row r="78" spans="4:9" ht="15">
      <c r="D78">
        <f t="shared" si="0"/>
        <v>219.63074605988413</v>
      </c>
      <c r="E78" s="7">
        <v>3</v>
      </c>
      <c r="F78" s="8">
        <f t="shared" si="1"/>
        <v>176.12320723702945</v>
      </c>
      <c r="I78" t="s">
        <v>19</v>
      </c>
    </row>
    <row r="79" spans="4:9" ht="15">
      <c r="D79">
        <f t="shared" si="0"/>
        <v>208.48881939382665</v>
      </c>
      <c r="E79" s="7">
        <v>4</v>
      </c>
      <c r="F79" s="8">
        <f t="shared" si="1"/>
        <v>167.34205431710507</v>
      </c>
      <c r="I79" t="s">
        <v>20</v>
      </c>
    </row>
    <row r="80" spans="4:9" ht="15">
      <c r="D80">
        <f t="shared" si="0"/>
        <v>199.8464696514273</v>
      </c>
      <c r="E80" s="7">
        <v>5</v>
      </c>
      <c r="F80" s="8">
        <f t="shared" si="1"/>
        <v>160.53086295406487</v>
      </c>
      <c r="I80" t="s">
        <v>21</v>
      </c>
    </row>
    <row r="81" spans="4:6" ht="15">
      <c r="D81">
        <f t="shared" si="0"/>
        <v>192.78515575679745</v>
      </c>
      <c r="E81" s="7">
        <v>6</v>
      </c>
      <c r="F81" s="8">
        <f t="shared" si="1"/>
        <v>154.96571439558198</v>
      </c>
    </row>
    <row r="82" spans="4:9" ht="15">
      <c r="D82">
        <f t="shared" si="0"/>
        <v>186.81489992708774</v>
      </c>
      <c r="E82" s="7">
        <v>7</v>
      </c>
      <c r="F82" s="8">
        <f t="shared" si="1"/>
        <v>150.26044833316394</v>
      </c>
      <c r="I82" t="s">
        <v>22</v>
      </c>
    </row>
    <row r="83" spans="4:9" ht="15">
      <c r="D83">
        <f t="shared" si="0"/>
        <v>181.64322909073996</v>
      </c>
      <c r="E83" s="7">
        <v>8</v>
      </c>
      <c r="F83" s="8">
        <f t="shared" si="1"/>
        <v>146.1845614756576</v>
      </c>
      <c r="I83" t="s">
        <v>23</v>
      </c>
    </row>
    <row r="84" spans="4:9" ht="15">
      <c r="D84">
        <f t="shared" si="0"/>
        <v>177.08149211976823</v>
      </c>
      <c r="E84" s="7">
        <v>9</v>
      </c>
      <c r="F84" s="8">
        <f t="shared" si="1"/>
        <v>142.5893744740589</v>
      </c>
      <c r="I84" t="s">
        <v>24</v>
      </c>
    </row>
    <row r="85" spans="4:6" ht="15">
      <c r="D85">
        <f t="shared" si="0"/>
        <v>173.00087934834062</v>
      </c>
      <c r="E85" s="7">
        <v>10</v>
      </c>
      <c r="F85" s="8">
        <f t="shared" si="1"/>
        <v>139.3733701126174</v>
      </c>
    </row>
    <row r="86" spans="4:6" ht="15">
      <c r="D86">
        <f t="shared" si="0"/>
        <v>169.30951608451912</v>
      </c>
      <c r="E86" s="7">
        <v>11</v>
      </c>
      <c r="F86" s="8">
        <f t="shared" si="1"/>
        <v>136.46414029320437</v>
      </c>
    </row>
    <row r="87" spans="4:6" ht="15">
      <c r="D87">
        <f t="shared" si="0"/>
        <v>165.93956545371077</v>
      </c>
      <c r="E87" s="7">
        <v>12</v>
      </c>
      <c r="F87" s="8">
        <f t="shared" si="1"/>
        <v>133.80822155413455</v>
      </c>
    </row>
    <row r="88" spans="4:6" ht="15">
      <c r="D88">
        <f t="shared" si="0"/>
        <v>162.8395113855147</v>
      </c>
      <c r="E88" s="7">
        <v>13</v>
      </c>
      <c r="F88" s="8">
        <f t="shared" si="1"/>
        <v>131.36501315322198</v>
      </c>
    </row>
    <row r="89" spans="4:6" ht="15">
      <c r="D89">
        <f t="shared" si="0"/>
        <v>159.96930962400106</v>
      </c>
      <c r="E89" s="7">
        <v>14</v>
      </c>
      <c r="F89" s="8">
        <f t="shared" si="1"/>
        <v>129.10295549171647</v>
      </c>
    </row>
    <row r="90" spans="4:6" ht="15">
      <c r="D90">
        <f t="shared" si="0"/>
        <v>157.29721571131142</v>
      </c>
      <c r="E90" s="7">
        <v>15</v>
      </c>
      <c r="F90" s="8">
        <f t="shared" si="1"/>
        <v>126.99703019109434</v>
      </c>
    </row>
    <row r="91" spans="4:6" ht="15">
      <c r="D91">
        <f t="shared" si="0"/>
        <v>154.79763878765328</v>
      </c>
      <c r="E91" s="7">
        <v>16</v>
      </c>
      <c r="F91" s="8">
        <f t="shared" si="1"/>
        <v>125.02706863421014</v>
      </c>
    </row>
    <row r="92" spans="4:6" ht="15">
      <c r="D92">
        <f t="shared" si="0"/>
        <v>152.44964718470277</v>
      </c>
      <c r="E92" s="7">
        <v>17</v>
      </c>
      <c r="F92" s="8">
        <f t="shared" si="1"/>
        <v>123.17657419656342</v>
      </c>
    </row>
    <row r="93" spans="4:6" ht="15">
      <c r="D93">
        <f t="shared" si="0"/>
        <v>150.23590181668158</v>
      </c>
      <c r="E93" s="7">
        <v>18</v>
      </c>
      <c r="F93" s="8">
        <f t="shared" si="1"/>
        <v>121.43188163261146</v>
      </c>
    </row>
    <row r="94" spans="4:6" ht="15">
      <c r="D94">
        <f t="shared" si="0"/>
        <v>148.1418783368838</v>
      </c>
      <c r="E94" s="7">
        <v>19</v>
      </c>
      <c r="F94" s="8">
        <f t="shared" si="1"/>
        <v>119.78154404332962</v>
      </c>
    </row>
    <row r="95" spans="4:6" ht="15">
      <c r="D95">
        <f t="shared" si="0"/>
        <v>146.15528904525394</v>
      </c>
      <c r="E95" s="7">
        <v>20</v>
      </c>
      <c r="F95" s="8">
        <f t="shared" si="1"/>
        <v>118.21587727116994</v>
      </c>
    </row>
    <row r="96" spans="4:6" ht="15">
      <c r="D96">
        <f t="shared" si="0"/>
        <v>144.26564598697183</v>
      </c>
      <c r="E96" s="7">
        <v>21</v>
      </c>
      <c r="F96" s="8">
        <f t="shared" si="1"/>
        <v>116.72661557019339</v>
      </c>
    </row>
    <row r="97" spans="4:6" ht="15">
      <c r="D97">
        <f t="shared" si="0"/>
        <v>142.46392578143244</v>
      </c>
      <c r="E97" s="7">
        <v>22</v>
      </c>
      <c r="F97" s="8">
        <f t="shared" si="1"/>
        <v>115.30664745175689</v>
      </c>
    </row>
    <row r="98" spans="4:6" ht="15">
      <c r="D98">
        <f t="shared" si="0"/>
        <v>140.74230901706403</v>
      </c>
      <c r="E98" s="7">
        <v>23</v>
      </c>
      <c r="F98" s="8">
        <f t="shared" si="1"/>
        <v>113.94981029687965</v>
      </c>
    </row>
    <row r="99" spans="4:6" ht="15">
      <c r="D99">
        <f t="shared" si="0"/>
        <v>139.0939751506241</v>
      </c>
      <c r="E99" s="7">
        <v>24</v>
      </c>
      <c r="F99" s="8">
        <f t="shared" si="1"/>
        <v>112.65072871268706</v>
      </c>
    </row>
    <row r="100" spans="4:6" ht="15">
      <c r="D100">
        <f t="shared" si="0"/>
        <v>137.5129393028546</v>
      </c>
      <c r="E100" s="7">
        <v>25</v>
      </c>
      <c r="F100" s="8">
        <f t="shared" si="1"/>
        <v>111.40468590812976</v>
      </c>
    </row>
    <row r="101" spans="4:6" ht="15">
      <c r="D101">
        <f t="shared" si="0"/>
        <v>135.99392108242802</v>
      </c>
      <c r="E101" s="7">
        <v>26</v>
      </c>
      <c r="F101" s="8">
        <f t="shared" si="1"/>
        <v>110.2075203117745</v>
      </c>
    </row>
    <row r="102" spans="4:6" ht="15">
      <c r="D102">
        <f t="shared" si="0"/>
        <v>134.53223817965235</v>
      </c>
      <c r="E102" s="7">
        <v>27</v>
      </c>
      <c r="F102" s="8">
        <f t="shared" si="1"/>
        <v>109.0555417110884</v>
      </c>
    </row>
    <row r="103" spans="4:6" ht="15">
      <c r="D103">
        <f t="shared" si="0"/>
        <v>133.12371932091438</v>
      </c>
      <c r="E103" s="7">
        <v>28</v>
      </c>
      <c r="F103" s="8">
        <f t="shared" si="1"/>
        <v>107.94546265026901</v>
      </c>
    </row>
    <row r="104" spans="4:6" ht="15">
      <c r="D104">
        <f t="shared" si="0"/>
        <v>131.76463250462388</v>
      </c>
      <c r="E104" s="7">
        <v>29</v>
      </c>
      <c r="F104" s="8">
        <f t="shared" si="1"/>
        <v>106.87434187170055</v>
      </c>
    </row>
    <row r="105" spans="4:6" ht="15">
      <c r="D105">
        <f t="shared" si="0"/>
        <v>130.45162540822474</v>
      </c>
      <c r="E105" s="7">
        <v>30</v>
      </c>
      <c r="F105" s="8">
        <f t="shared" si="1"/>
        <v>105.83953734964687</v>
      </c>
    </row>
    <row r="106" spans="4:6" ht="15">
      <c r="D106">
        <f t="shared" si="0"/>
        <v>129.1816755702903</v>
      </c>
      <c r="E106" s="7">
        <v>31</v>
      </c>
      <c r="F106" s="8">
        <f t="shared" si="1"/>
        <v>104.83866702786423</v>
      </c>
    </row>
    <row r="107" spans="4:6" ht="15">
      <c r="D107">
        <f t="shared" si="0"/>
        <v>127.9520484845666</v>
      </c>
      <c r="E107" s="7">
        <v>32</v>
      </c>
      <c r="F107" s="8">
        <f t="shared" si="1"/>
        <v>103.86957579276267</v>
      </c>
    </row>
    <row r="108" spans="4:6" ht="15">
      <c r="D108">
        <f t="shared" si="0"/>
        <v>126.76026214440324</v>
      </c>
      <c r="E108" s="7">
        <v>33</v>
      </c>
      <c r="F108" s="8">
        <f t="shared" si="1"/>
        <v>102.93030753023383</v>
      </c>
    </row>
    <row r="109" spans="4:6" ht="15">
      <c r="D109">
        <f t="shared" si="0"/>
        <v>125.60405688161609</v>
      </c>
      <c r="E109" s="7">
        <v>34</v>
      </c>
      <c r="F109" s="8">
        <f t="shared" si="1"/>
        <v>102.01908135511596</v>
      </c>
    </row>
    <row r="110" spans="4:6" ht="15">
      <c r="D110">
        <f t="shared" si="0"/>
        <v>124.48136957851503</v>
      </c>
      <c r="E110" s="7">
        <v>35</v>
      </c>
      <c r="F110" s="8">
        <f t="shared" si="1"/>
        <v>101.13427128722881</v>
      </c>
    </row>
    <row r="111" spans="4:6" ht="15">
      <c r="D111">
        <f t="shared" si="0"/>
        <v>123.3903115135949</v>
      </c>
      <c r="E111" s="7">
        <v>36</v>
      </c>
      <c r="F111" s="8">
        <f t="shared" si="1"/>
        <v>100.274388791164</v>
      </c>
    </row>
    <row r="112" spans="4:6" ht="15">
      <c r="D112">
        <f t="shared" si="0"/>
        <v>122.32914924328921</v>
      </c>
      <c r="E112" s="7">
        <v>37</v>
      </c>
      <c r="F112" s="8">
        <f t="shared" si="1"/>
        <v>99.4380677088511</v>
      </c>
    </row>
    <row r="113" spans="4:6" ht="15">
      <c r="D113">
        <f t="shared" si="0"/>
        <v>121.29628803379711</v>
      </c>
      <c r="E113" s="7">
        <v>38</v>
      </c>
      <c r="F113" s="8">
        <f t="shared" si="1"/>
        <v>98.62405120188214</v>
      </c>
    </row>
    <row r="114" spans="4:6" ht="15">
      <c r="D114">
        <f t="shared" si="0"/>
        <v>120.29025744539882</v>
      </c>
      <c r="E114" s="7">
        <v>39</v>
      </c>
      <c r="F114" s="8">
        <f t="shared" si="1"/>
        <v>97.83118039025143</v>
      </c>
    </row>
    <row r="115" spans="4:6" ht="15">
      <c r="D115">
        <f t="shared" si="0"/>
        <v>119.30969874216726</v>
      </c>
      <c r="E115" s="7">
        <v>40</v>
      </c>
      <c r="F115" s="8">
        <f t="shared" si="1"/>
        <v>97.05838442972248</v>
      </c>
    </row>
    <row r="116" spans="4:6" ht="15">
      <c r="D116">
        <f t="shared" si="0"/>
        <v>118.35335385654218</v>
      </c>
      <c r="E116" s="7">
        <v>41</v>
      </c>
      <c r="F116" s="8">
        <f t="shared" si="1"/>
        <v>96.30467181461037</v>
      </c>
    </row>
    <row r="117" spans="4:6" ht="15">
      <c r="D117">
        <f t="shared" si="0"/>
        <v>117.42005568388515</v>
      </c>
      <c r="E117" s="7">
        <v>42</v>
      </c>
      <c r="F117" s="8">
        <f t="shared" si="1"/>
        <v>95.56912272874592</v>
      </c>
    </row>
    <row r="118" spans="4:6" ht="15">
      <c r="D118">
        <f t="shared" si="0"/>
        <v>116.50871951918836</v>
      </c>
      <c r="E118" s="7">
        <v>43</v>
      </c>
      <c r="F118" s="8">
        <f t="shared" si="1"/>
        <v>94.85088229659168</v>
      </c>
    </row>
    <row r="119" spans="4:6" ht="15">
      <c r="D119">
        <f t="shared" si="0"/>
        <v>115.61833547834576</v>
      </c>
      <c r="E119" s="7">
        <v>44</v>
      </c>
      <c r="F119" s="8">
        <f t="shared" si="1"/>
        <v>94.14915461030944</v>
      </c>
    </row>
    <row r="120" spans="4:6" ht="15">
      <c r="D120">
        <f t="shared" si="0"/>
        <v>114.74796177119555</v>
      </c>
      <c r="E120" s="7">
        <v>45</v>
      </c>
      <c r="F120" s="8">
        <f t="shared" si="1"/>
        <v>93.4631974281238</v>
      </c>
    </row>
    <row r="121" spans="4:6" ht="15">
      <c r="D121">
        <f t="shared" si="0"/>
        <v>113.89671871397738</v>
      </c>
      <c r="E121" s="7">
        <v>46</v>
      </c>
      <c r="F121" s="8">
        <f t="shared" si="1"/>
        <v>92.79231745543218</v>
      </c>
    </row>
    <row r="122" spans="4:6" ht="15">
      <c r="D122">
        <f t="shared" si="0"/>
        <v>113.06378338576945</v>
      </c>
      <c r="E122" s="7">
        <v>47</v>
      </c>
      <c r="F122" s="8">
        <f t="shared" si="1"/>
        <v>92.1358661334465</v>
      </c>
    </row>
    <row r="123" spans="4:6" ht="15">
      <c r="D123">
        <f t="shared" si="0"/>
        <v>112.24838484753741</v>
      </c>
      <c r="E123" s="7">
        <v>48</v>
      </c>
      <c r="F123" s="8">
        <f t="shared" si="1"/>
        <v>91.49323587123959</v>
      </c>
    </row>
    <row r="124" spans="4:6" ht="15">
      <c r="D124">
        <f t="shared" si="0"/>
        <v>111.44979985417547</v>
      </c>
      <c r="E124" s="7">
        <v>49</v>
      </c>
      <c r="F124" s="8">
        <f t="shared" si="1"/>
        <v>90.86385666632788</v>
      </c>
    </row>
    <row r="125" spans="4:6" ht="15">
      <c r="D125">
        <f t="shared" si="0"/>
        <v>110.66734899976794</v>
      </c>
      <c r="E125" s="7">
        <v>50</v>
      </c>
      <c r="F125" s="8">
        <f t="shared" si="1"/>
        <v>90.2471930666823</v>
      </c>
    </row>
    <row r="126" spans="4:6" ht="15">
      <c r="D126">
        <f t="shared" si="0"/>
        <v>109.9003932445869</v>
      </c>
      <c r="E126" s="7">
        <v>51</v>
      </c>
      <c r="F126" s="8">
        <f t="shared" si="1"/>
        <v>89.64274143359289</v>
      </c>
    </row>
    <row r="127" spans="4:6" ht="15">
      <c r="D127">
        <f t="shared" si="0"/>
        <v>109.14833077934134</v>
      </c>
      <c r="E127" s="7">
        <v>52</v>
      </c>
      <c r="F127" s="8">
        <f t="shared" si="1"/>
        <v>89.05002747032702</v>
      </c>
    </row>
    <row r="128" spans="4:6" ht="15">
      <c r="D128">
        <f t="shared" si="0"/>
        <v>108.41059418812634</v>
      </c>
      <c r="E128" s="7">
        <v>53</v>
      </c>
      <c r="F128" s="8">
        <f t="shared" si="1"/>
        <v>88.4686039861986</v>
      </c>
    </row>
    <row r="129" spans="4:6" ht="15">
      <c r="D129">
        <f t="shared" si="0"/>
        <v>107.68664787656567</v>
      </c>
      <c r="E129" s="7">
        <v>54</v>
      </c>
      <c r="F129" s="8">
        <f t="shared" si="1"/>
        <v>87.89804886964092</v>
      </c>
    </row>
    <row r="130" spans="4:6" ht="15">
      <c r="D130">
        <f t="shared" si="0"/>
        <v>106.97598573594641</v>
      </c>
      <c r="E130" s="7">
        <v>55</v>
      </c>
      <c r="F130" s="8">
        <f t="shared" si="1"/>
        <v>87.33796324726923</v>
      </c>
    </row>
    <row r="131" spans="4:6" ht="15">
      <c r="D131">
        <f t="shared" si="0"/>
        <v>106.27812901782767</v>
      </c>
      <c r="E131" s="7">
        <v>56</v>
      </c>
      <c r="F131" s="8">
        <f t="shared" si="1"/>
        <v>86.78796980882153</v>
      </c>
    </row>
    <row r="132" spans="4:6" ht="15">
      <c r="D132">
        <f t="shared" si="0"/>
        <v>105.59262439676789</v>
      </c>
      <c r="E132" s="7">
        <v>57</v>
      </c>
      <c r="F132" s="8">
        <f t="shared" si="1"/>
        <v>86.24771128035907</v>
      </c>
    </row>
    <row r="133" spans="4:6" ht="15">
      <c r="D133">
        <f t="shared" si="0"/>
        <v>104.9190422015372</v>
      </c>
      <c r="E133" s="7">
        <v>58</v>
      </c>
      <c r="F133" s="8">
        <f t="shared" si="1"/>
        <v>85.7168490302531</v>
      </c>
    </row>
    <row r="134" spans="4:6" ht="15">
      <c r="D134">
        <f t="shared" si="0"/>
        <v>104.25697479753148</v>
      </c>
      <c r="E134" s="7">
        <v>59</v>
      </c>
      <c r="F134" s="8">
        <f t="shared" si="1"/>
        <v>85.19506179433614</v>
      </c>
    </row>
    <row r="135" spans="4:6" ht="15">
      <c r="D135">
        <f t="shared" si="0"/>
        <v>103.60603510513806</v>
      </c>
      <c r="E135" s="7">
        <v>60</v>
      </c>
      <c r="F135" s="8">
        <f t="shared" si="1"/>
        <v>84.68204450819943</v>
      </c>
    </row>
    <row r="136" spans="4:6" ht="15">
      <c r="D136">
        <f t="shared" si="0"/>
        <v>102.96585524056766</v>
      </c>
      <c r="E136" s="7">
        <v>61</v>
      </c>
      <c r="F136" s="8">
        <f t="shared" si="1"/>
        <v>84.17750723600803</v>
      </c>
    </row>
    <row r="137" spans="4:6" ht="15">
      <c r="D137">
        <f t="shared" si="0"/>
        <v>102.33608526720363</v>
      </c>
      <c r="E137" s="7">
        <v>62</v>
      </c>
      <c r="F137" s="8">
        <f t="shared" si="1"/>
        <v>83.68117418641677</v>
      </c>
    </row>
    <row r="138" spans="4:6" ht="15">
      <c r="D138">
        <f t="shared" si="0"/>
        <v>101.71639204685596</v>
      </c>
      <c r="E138" s="7">
        <v>63</v>
      </c>
      <c r="F138" s="8">
        <f t="shared" si="1"/>
        <v>83.19278280722287</v>
      </c>
    </row>
    <row r="139" spans="4:6" ht="15">
      <c r="D139">
        <f t="shared" si="0"/>
        <v>101.10645818147995</v>
      </c>
      <c r="E139" s="7">
        <v>64</v>
      </c>
      <c r="F139" s="8">
        <f t="shared" si="1"/>
        <v>82.71208295131521</v>
      </c>
    </row>
    <row r="140" spans="4:6" ht="15">
      <c r="D140">
        <f t="shared" si="0"/>
        <v>100.50598103694202</v>
      </c>
      <c r="E140" s="7">
        <v>65</v>
      </c>
      <c r="F140" s="8">
        <f t="shared" si="1"/>
        <v>82.23883610728686</v>
      </c>
    </row>
    <row r="141" spans="4:6" ht="15">
      <c r="D141">
        <f aca="true" t="shared" si="2" ref="D141:D204">(-38.73*LN(E141))+262.18</f>
        <v>99.91467184131656</v>
      </c>
      <c r="E141" s="7">
        <v>66</v>
      </c>
      <c r="F141" s="8">
        <f aca="true" t="shared" si="3" ref="F141:F204">(-30.52381*LN(E141))+209.65704</f>
        <v>81.77281468878637</v>
      </c>
    </row>
    <row r="142" spans="4:6" ht="15">
      <c r="D142">
        <f t="shared" si="2"/>
        <v>99.33225485098791</v>
      </c>
      <c r="E142" s="7">
        <v>67</v>
      </c>
      <c r="F142" s="8">
        <f t="shared" si="3"/>
        <v>81.31380137730784</v>
      </c>
    </row>
    <row r="143" spans="4:6" ht="15">
      <c r="D143">
        <f t="shared" si="2"/>
        <v>98.75846657852941</v>
      </c>
      <c r="E143" s="7">
        <v>68</v>
      </c>
      <c r="F143" s="8">
        <f t="shared" si="3"/>
        <v>80.8615885136685</v>
      </c>
    </row>
    <row r="144" spans="4:6" ht="15">
      <c r="D144">
        <f t="shared" si="2"/>
        <v>98.19305507694816</v>
      </c>
      <c r="E144" s="7">
        <v>69</v>
      </c>
      <c r="F144" s="8">
        <f t="shared" si="3"/>
        <v>80.41597753390911</v>
      </c>
    </row>
    <row r="145" spans="4:6" ht="15">
      <c r="D145">
        <f t="shared" si="2"/>
        <v>97.63577927542832</v>
      </c>
      <c r="E145" s="7">
        <v>70</v>
      </c>
      <c r="F145" s="8">
        <f t="shared" si="3"/>
        <v>79.97677844578135</v>
      </c>
    </row>
    <row r="146" spans="4:6" ht="15">
      <c r="D146">
        <f t="shared" si="2"/>
        <v>97.08640836218987</v>
      </c>
      <c r="E146" s="7">
        <v>71</v>
      </c>
      <c r="F146" s="8">
        <f t="shared" si="3"/>
        <v>79.54380934236752</v>
      </c>
    </row>
    <row r="147" spans="4:6" ht="15">
      <c r="D147">
        <f t="shared" si="2"/>
        <v>96.54472121050819</v>
      </c>
      <c r="E147" s="7">
        <v>72</v>
      </c>
      <c r="F147" s="8">
        <f t="shared" si="3"/>
        <v>79.11689594971654</v>
      </c>
    </row>
    <row r="148" spans="4:6" ht="15">
      <c r="D148">
        <f t="shared" si="2"/>
        <v>96.01050584432284</v>
      </c>
      <c r="E148" s="7">
        <v>73</v>
      </c>
      <c r="F148" s="8">
        <f t="shared" si="3"/>
        <v>78.69587120568033</v>
      </c>
    </row>
    <row r="149" spans="4:6" ht="15">
      <c r="D149">
        <f t="shared" si="2"/>
        <v>95.4835589402025</v>
      </c>
      <c r="E149" s="7">
        <v>74</v>
      </c>
      <c r="F149" s="8">
        <f t="shared" si="3"/>
        <v>78.2805748674036</v>
      </c>
    </row>
    <row r="150" spans="4:6" ht="15">
      <c r="D150">
        <f t="shared" si="2"/>
        <v>94.96368536273872</v>
      </c>
      <c r="E150" s="7">
        <v>75</v>
      </c>
      <c r="F150" s="8">
        <f t="shared" si="3"/>
        <v>77.87085314515923</v>
      </c>
    </row>
    <row r="151" spans="4:6" ht="15">
      <c r="D151">
        <f t="shared" si="2"/>
        <v>94.45069773071043</v>
      </c>
      <c r="E151" s="7">
        <v>76</v>
      </c>
      <c r="F151" s="8">
        <f t="shared" si="3"/>
        <v>77.46655836043468</v>
      </c>
    </row>
    <row r="152" spans="4:6" ht="15">
      <c r="D152">
        <f t="shared" si="2"/>
        <v>93.94441601160685</v>
      </c>
      <c r="E152" s="7">
        <v>77</v>
      </c>
      <c r="F152" s="8">
        <f t="shared" si="3"/>
        <v>77.06754862636828</v>
      </c>
    </row>
    <row r="153" spans="4:6" ht="15">
      <c r="D153">
        <f t="shared" si="2"/>
        <v>93.44466714231214</v>
      </c>
      <c r="E153" s="7">
        <v>78</v>
      </c>
      <c r="F153" s="8">
        <f t="shared" si="3"/>
        <v>76.67368754880397</v>
      </c>
    </row>
    <row r="154" spans="4:6" ht="15">
      <c r="D154">
        <f t="shared" si="2"/>
        <v>92.95128467395227</v>
      </c>
      <c r="E154" s="7">
        <v>79</v>
      </c>
      <c r="F154" s="8">
        <f t="shared" si="3"/>
        <v>76.2848439463886</v>
      </c>
    </row>
    <row r="155" spans="4:6" ht="15">
      <c r="D155">
        <f t="shared" si="2"/>
        <v>92.4641084390806</v>
      </c>
      <c r="E155" s="7">
        <v>80</v>
      </c>
      <c r="F155" s="8">
        <f t="shared" si="3"/>
        <v>75.90089158827502</v>
      </c>
    </row>
    <row r="156" spans="4:6" ht="15">
      <c r="D156">
        <f t="shared" si="2"/>
        <v>91.98298423953645</v>
      </c>
      <c r="E156" s="7">
        <v>81</v>
      </c>
      <c r="F156" s="8">
        <f t="shared" si="3"/>
        <v>75.52170894811783</v>
      </c>
    </row>
    <row r="157" spans="4:6" ht="15">
      <c r="D157">
        <f t="shared" si="2"/>
        <v>91.50776355345548</v>
      </c>
      <c r="E157" s="7">
        <v>82</v>
      </c>
      <c r="F157" s="8">
        <f t="shared" si="3"/>
        <v>75.14717897316291</v>
      </c>
    </row>
    <row r="158" spans="4:6" ht="15">
      <c r="D158">
        <f t="shared" si="2"/>
        <v>91.03830326003776</v>
      </c>
      <c r="E158" s="7">
        <v>83</v>
      </c>
      <c r="F158" s="8">
        <f t="shared" si="3"/>
        <v>74.77718886733211</v>
      </c>
    </row>
    <row r="159" spans="4:6" ht="15">
      <c r="D159">
        <f t="shared" si="2"/>
        <v>90.5744653807985</v>
      </c>
      <c r="E159" s="7">
        <v>84</v>
      </c>
      <c r="F159" s="8">
        <f t="shared" si="3"/>
        <v>74.41162988729846</v>
      </c>
    </row>
    <row r="160" spans="4:6" ht="15">
      <c r="D160">
        <f t="shared" si="2"/>
        <v>90.11611683613006</v>
      </c>
      <c r="E160" s="7">
        <v>85</v>
      </c>
      <c r="F160" s="8">
        <f t="shared" si="3"/>
        <v>74.0503971506283</v>
      </c>
    </row>
    <row r="161" spans="4:6" ht="15">
      <c r="D161">
        <f t="shared" si="2"/>
        <v>89.66312921610168</v>
      </c>
      <c r="E161" s="7">
        <v>86</v>
      </c>
      <c r="F161" s="8">
        <f t="shared" si="3"/>
        <v>73.69338945514423</v>
      </c>
    </row>
    <row r="162" spans="4:6" ht="15">
      <c r="D162">
        <f t="shared" si="2"/>
        <v>89.215378564508</v>
      </c>
      <c r="E162" s="7">
        <v>87</v>
      </c>
      <c r="F162" s="8">
        <f t="shared" si="3"/>
        <v>73.34050910873003</v>
      </c>
    </row>
    <row r="163" spans="4:6" ht="15">
      <c r="D163">
        <f t="shared" si="2"/>
        <v>88.77274517525908</v>
      </c>
      <c r="E163" s="7">
        <v>88</v>
      </c>
      <c r="F163" s="8">
        <f t="shared" si="3"/>
        <v>72.99166176886195</v>
      </c>
    </row>
    <row r="164" spans="4:6" ht="15">
      <c r="D164">
        <f t="shared" si="2"/>
        <v>88.33511340027425</v>
      </c>
      <c r="E164" s="7">
        <v>89</v>
      </c>
      <c r="F164" s="8">
        <f t="shared" si="3"/>
        <v>72.6467562912064</v>
      </c>
    </row>
    <row r="165" spans="4:6" ht="15">
      <c r="D165">
        <f t="shared" si="2"/>
        <v>87.90237146810887</v>
      </c>
      <c r="E165" s="7">
        <v>90</v>
      </c>
      <c r="F165" s="8">
        <f t="shared" si="3"/>
        <v>72.30570458667634</v>
      </c>
    </row>
    <row r="166" spans="4:6" ht="15">
      <c r="D166">
        <f t="shared" si="2"/>
        <v>87.47441131260243</v>
      </c>
      <c r="E166" s="7">
        <v>91</v>
      </c>
      <c r="F166" s="8">
        <f t="shared" si="3"/>
        <v>71.96842148638592</v>
      </c>
    </row>
    <row r="167" spans="4:6" ht="15">
      <c r="D167">
        <f t="shared" si="2"/>
        <v>87.0511284108907</v>
      </c>
      <c r="E167" s="7">
        <v>92</v>
      </c>
      <c r="F167" s="8">
        <f t="shared" si="3"/>
        <v>71.6348246139847</v>
      </c>
    </row>
    <row r="168" spans="4:6" ht="15">
      <c r="D168">
        <f t="shared" si="2"/>
        <v>86.6324216301744</v>
      </c>
      <c r="E168" s="7">
        <v>93</v>
      </c>
      <c r="F168" s="8">
        <f t="shared" si="3"/>
        <v>71.30483426489369</v>
      </c>
    </row>
    <row r="169" spans="4:6" ht="15">
      <c r="D169">
        <f t="shared" si="2"/>
        <v>86.21819308268277</v>
      </c>
      <c r="E169" s="7">
        <v>94</v>
      </c>
      <c r="F169" s="8">
        <f t="shared" si="3"/>
        <v>70.97837329199902</v>
      </c>
    </row>
    <row r="170" spans="4:6" ht="15">
      <c r="D170">
        <f t="shared" si="2"/>
        <v>85.80834798831108</v>
      </c>
      <c r="E170" s="7">
        <v>95</v>
      </c>
      <c r="F170" s="8">
        <f t="shared" si="3"/>
        <v>70.65536699739448</v>
      </c>
    </row>
    <row r="171" spans="4:6" ht="15">
      <c r="D171">
        <f t="shared" si="2"/>
        <v>85.40279454445073</v>
      </c>
      <c r="E171" s="7">
        <v>96</v>
      </c>
      <c r="F171" s="8">
        <f t="shared" si="3"/>
        <v>70.33574302979213</v>
      </c>
    </row>
    <row r="172" spans="4:6" ht="15">
      <c r="D172">
        <f t="shared" si="2"/>
        <v>85.00144380256401</v>
      </c>
      <c r="E172" s="7">
        <v>97</v>
      </c>
      <c r="F172" s="8">
        <f t="shared" si="3"/>
        <v>70.01943128724864</v>
      </c>
    </row>
    <row r="173" spans="4:6" ht="15">
      <c r="D173">
        <f t="shared" si="2"/>
        <v>84.60420955108876</v>
      </c>
      <c r="E173" s="7">
        <v>98</v>
      </c>
      <c r="F173" s="8">
        <f t="shared" si="3"/>
        <v>69.70636382488038</v>
      </c>
    </row>
    <row r="174" spans="4:6" ht="15">
      <c r="D174">
        <f t="shared" si="2"/>
        <v>84.21100820428737</v>
      </c>
      <c r="E174" s="7">
        <v>99</v>
      </c>
      <c r="F174" s="8">
        <f t="shared" si="3"/>
        <v>69.3964747672633</v>
      </c>
    </row>
    <row r="175" spans="4:6" ht="15">
      <c r="D175">
        <f t="shared" si="2"/>
        <v>83.82175869668123</v>
      </c>
      <c r="E175" s="7">
        <v>100</v>
      </c>
      <c r="F175" s="8">
        <f t="shared" si="3"/>
        <v>69.08970022523482</v>
      </c>
    </row>
    <row r="176" spans="4:6" ht="15">
      <c r="D176">
        <f t="shared" si="2"/>
        <v>83.43638238273803</v>
      </c>
      <c r="E176" s="7">
        <v>101</v>
      </c>
      <c r="F176" s="8">
        <f t="shared" si="3"/>
        <v>68.78597821683559</v>
      </c>
    </row>
    <row r="177" spans="4:6" ht="15">
      <c r="D177">
        <f t="shared" si="2"/>
        <v>83.05480294150021</v>
      </c>
      <c r="E177" s="7">
        <v>102</v>
      </c>
      <c r="F177" s="8">
        <f t="shared" si="3"/>
        <v>68.48524859214544</v>
      </c>
    </row>
    <row r="178" spans="4:6" ht="15">
      <c r="D178">
        <f t="shared" si="2"/>
        <v>82.67694628586622</v>
      </c>
      <c r="E178" s="7">
        <v>103</v>
      </c>
      <c r="F178" s="8">
        <f t="shared" si="3"/>
        <v>68.18745296178636</v>
      </c>
    </row>
    <row r="179" spans="4:6" ht="15">
      <c r="D179">
        <f t="shared" si="2"/>
        <v>82.30274047625466</v>
      </c>
      <c r="E179" s="7">
        <v>104</v>
      </c>
      <c r="F179" s="8">
        <f t="shared" si="3"/>
        <v>67.89253462887956</v>
      </c>
    </row>
    <row r="180" spans="4:6" ht="15">
      <c r="D180">
        <f t="shared" si="2"/>
        <v>81.93211563839915</v>
      </c>
      <c r="E180" s="7">
        <v>105</v>
      </c>
      <c r="F180" s="8">
        <f t="shared" si="3"/>
        <v>67.6004385242583</v>
      </c>
    </row>
    <row r="181" spans="4:6" ht="15">
      <c r="D181">
        <f t="shared" si="2"/>
        <v>81.56500388503966</v>
      </c>
      <c r="E181" s="7">
        <v>106</v>
      </c>
      <c r="F181" s="8">
        <f t="shared" si="3"/>
        <v>67.31111114475115</v>
      </c>
    </row>
    <row r="182" spans="4:6" ht="15">
      <c r="D182">
        <f t="shared" si="2"/>
        <v>81.20133924129041</v>
      </c>
      <c r="E182" s="7">
        <v>107</v>
      </c>
      <c r="F182" s="8">
        <f t="shared" si="3"/>
        <v>67.02450049436334</v>
      </c>
    </row>
    <row r="183" spans="4:6" ht="15">
      <c r="D183">
        <f t="shared" si="2"/>
        <v>80.84105757347899</v>
      </c>
      <c r="E183" s="7">
        <v>108</v>
      </c>
      <c r="F183" s="8">
        <f t="shared" si="3"/>
        <v>66.74055602819345</v>
      </c>
    </row>
    <row r="184" spans="4:6" ht="15">
      <c r="D184">
        <f t="shared" si="2"/>
        <v>80.48409652126529</v>
      </c>
      <c r="E184" s="7">
        <v>109</v>
      </c>
      <c r="F184" s="8">
        <f t="shared" si="3"/>
        <v>66.45922859893523</v>
      </c>
    </row>
    <row r="185" spans="4:6" ht="15">
      <c r="D185">
        <f t="shared" si="2"/>
        <v>80.13039543285973</v>
      </c>
      <c r="E185" s="7">
        <v>110</v>
      </c>
      <c r="F185" s="8">
        <f t="shared" si="3"/>
        <v>66.18047040582178</v>
      </c>
    </row>
    <row r="186" spans="4:6" ht="15">
      <c r="D186">
        <f t="shared" si="2"/>
        <v>79.77989530317333</v>
      </c>
      <c r="E186" s="7">
        <v>111</v>
      </c>
      <c r="F186" s="8">
        <f t="shared" si="3"/>
        <v>65.90423494588055</v>
      </c>
    </row>
    <row r="187" spans="4:6" ht="15">
      <c r="D187">
        <f t="shared" si="2"/>
        <v>79.43253871474101</v>
      </c>
      <c r="E187" s="7">
        <v>112</v>
      </c>
      <c r="F187" s="8">
        <f t="shared" si="3"/>
        <v>65.63047696737408</v>
      </c>
    </row>
    <row r="188" spans="4:6" ht="15">
      <c r="D188">
        <f t="shared" si="2"/>
        <v>79.08826978127107</v>
      </c>
      <c r="E188" s="7">
        <v>113</v>
      </c>
      <c r="F188" s="8">
        <f t="shared" si="3"/>
        <v>65.35915242531004</v>
      </c>
    </row>
    <row r="189" spans="4:6" ht="15">
      <c r="D189">
        <f t="shared" si="2"/>
        <v>78.74703409368121</v>
      </c>
      <c r="E189" s="7">
        <v>114</v>
      </c>
      <c r="F189" s="8">
        <f t="shared" si="3"/>
        <v>65.09021843891159</v>
      </c>
    </row>
    <row r="190" spans="4:6" ht="15">
      <c r="D190">
        <f t="shared" si="2"/>
        <v>78.40877866849135</v>
      </c>
      <c r="E190" s="7">
        <v>115</v>
      </c>
      <c r="F190" s="8">
        <f t="shared" si="3"/>
        <v>64.82363325094454</v>
      </c>
    </row>
    <row r="191" spans="4:6" ht="15">
      <c r="D191">
        <f t="shared" si="2"/>
        <v>78.07345189845051</v>
      </c>
      <c r="E191" s="7">
        <v>116</v>
      </c>
      <c r="F191" s="8">
        <f t="shared" si="3"/>
        <v>64.55935618880562</v>
      </c>
    </row>
    <row r="192" spans="4:6" ht="15">
      <c r="D192">
        <f t="shared" si="2"/>
        <v>77.74100350528292</v>
      </c>
      <c r="E192" s="7">
        <v>117</v>
      </c>
      <c r="F192" s="8">
        <f t="shared" si="3"/>
        <v>64.29734762728089</v>
      </c>
    </row>
    <row r="193" spans="4:6" ht="15">
      <c r="D193">
        <f t="shared" si="2"/>
        <v>77.4113844944448</v>
      </c>
      <c r="E193" s="7">
        <v>118</v>
      </c>
      <c r="F193" s="8">
        <f t="shared" si="3"/>
        <v>64.03756895288868</v>
      </c>
    </row>
    <row r="194" spans="4:6" ht="15">
      <c r="D194">
        <f t="shared" si="2"/>
        <v>77.08454711179047</v>
      </c>
      <c r="E194" s="7">
        <v>119</v>
      </c>
      <c r="F194" s="8">
        <f t="shared" si="3"/>
        <v>63.77998252972736</v>
      </c>
    </row>
    <row r="195" spans="4:6" ht="15">
      <c r="D195">
        <f t="shared" si="2"/>
        <v>76.76044480205138</v>
      </c>
      <c r="E195" s="7">
        <v>120</v>
      </c>
      <c r="F195" s="8">
        <f t="shared" si="3"/>
        <v>63.52455166675196</v>
      </c>
    </row>
    <row r="196" spans="4:6" ht="15">
      <c r="D196">
        <f t="shared" si="2"/>
        <v>76.43903216903823</v>
      </c>
      <c r="E196" s="7">
        <v>121</v>
      </c>
      <c r="F196" s="8">
        <f t="shared" si="3"/>
        <v>63.27124058640871</v>
      </c>
    </row>
    <row r="197" spans="4:6" ht="15">
      <c r="D197">
        <f t="shared" si="2"/>
        <v>76.12026493748098</v>
      </c>
      <c r="E197" s="7">
        <v>122</v>
      </c>
      <c r="F197" s="8">
        <f t="shared" si="3"/>
        <v>63.02001439456055</v>
      </c>
    </row>
    <row r="198" spans="4:6" ht="15">
      <c r="D198">
        <f t="shared" si="2"/>
        <v>75.80409991642631</v>
      </c>
      <c r="E198" s="7">
        <v>123</v>
      </c>
      <c r="F198" s="8">
        <f t="shared" si="3"/>
        <v>62.770839051639854</v>
      </c>
    </row>
    <row r="199" spans="4:6" ht="15">
      <c r="D199">
        <f t="shared" si="2"/>
        <v>75.49049496411695</v>
      </c>
      <c r="E199" s="7">
        <v>124</v>
      </c>
      <c r="F199" s="8">
        <f t="shared" si="3"/>
        <v>62.523681344969305</v>
      </c>
    </row>
    <row r="200" spans="4:6" ht="15">
      <c r="D200">
        <f t="shared" si="2"/>
        <v>75.17940895428188</v>
      </c>
      <c r="E200" s="7">
        <v>125</v>
      </c>
      <c r="F200" s="8">
        <f t="shared" si="3"/>
        <v>62.27850886219463</v>
      </c>
    </row>
    <row r="201" spans="4:6" ht="15">
      <c r="D201">
        <f t="shared" si="2"/>
        <v>74.87080174376928</v>
      </c>
      <c r="E201" s="7">
        <v>126</v>
      </c>
      <c r="F201" s="8">
        <f t="shared" si="3"/>
        <v>62.035289965775405</v>
      </c>
    </row>
    <row r="202" spans="4:6" ht="15">
      <c r="D202">
        <f t="shared" si="2"/>
        <v>74.56463414145878</v>
      </c>
      <c r="E202" s="7">
        <v>127</v>
      </c>
      <c r="F202" s="8">
        <f t="shared" si="3"/>
        <v>61.79399376848437</v>
      </c>
    </row>
    <row r="203" spans="4:6" ht="15">
      <c r="D203">
        <f t="shared" si="2"/>
        <v>74.26086787839327</v>
      </c>
      <c r="E203" s="7">
        <v>128</v>
      </c>
      <c r="F203" s="8">
        <f t="shared" si="3"/>
        <v>61.554590109867746</v>
      </c>
    </row>
    <row r="204" spans="4:6" ht="15">
      <c r="D204">
        <f t="shared" si="2"/>
        <v>73.95946557907246</v>
      </c>
      <c r="E204" s="7">
        <v>129</v>
      </c>
      <c r="F204" s="8">
        <f t="shared" si="3"/>
        <v>61.317049533621145</v>
      </c>
    </row>
    <row r="205" spans="4:6" ht="15">
      <c r="D205">
        <f aca="true" t="shared" si="4" ref="D205:D268">(-38.73*LN(E205))+262.18</f>
        <v>73.66039073385534</v>
      </c>
      <c r="E205" s="7">
        <v>130</v>
      </c>
      <c r="F205" s="8">
        <f aca="true" t="shared" si="5" ref="F205:F268">(-30.52381*LN(E205))+209.65704</f>
        <v>61.08134326583939</v>
      </c>
    </row>
    <row r="206" spans="4:6" ht="15">
      <c r="D206">
        <f t="shared" si="4"/>
        <v>73.36360767241945</v>
      </c>
      <c r="E206" s="7">
        <v>131</v>
      </c>
      <c r="F206" s="8">
        <f t="shared" si="5"/>
        <v>60.84744319409947</v>
      </c>
    </row>
    <row r="207" spans="4:6" ht="15">
      <c r="D207">
        <f t="shared" si="4"/>
        <v>73.06908153822988</v>
      </c>
      <c r="E207" s="7">
        <v>132</v>
      </c>
      <c r="F207" s="8">
        <f t="shared" si="5"/>
        <v>60.61532184733892</v>
      </c>
    </row>
    <row r="208" spans="4:6" ht="15">
      <c r="D208">
        <f t="shared" si="4"/>
        <v>72.7767782639715</v>
      </c>
      <c r="E208" s="7">
        <v>133</v>
      </c>
      <c r="F208" s="8">
        <f t="shared" si="5"/>
        <v>60.384952376493544</v>
      </c>
    </row>
    <row r="209" spans="4:6" ht="15">
      <c r="D209">
        <f t="shared" si="4"/>
        <v>72.48666454790123</v>
      </c>
      <c r="E209" s="7">
        <v>134</v>
      </c>
      <c r="F209" s="8">
        <f t="shared" si="5"/>
        <v>60.156308535860376</v>
      </c>
    </row>
    <row r="210" spans="4:6" ht="15">
      <c r="D210">
        <f t="shared" si="4"/>
        <v>72.19870783107964</v>
      </c>
      <c r="E210" s="7">
        <v>135</v>
      </c>
      <c r="F210" s="8">
        <f t="shared" si="5"/>
        <v>59.92936466515326</v>
      </c>
    </row>
    <row r="211" spans="4:6" ht="15">
      <c r="D211">
        <f t="shared" si="4"/>
        <v>71.91287627544273</v>
      </c>
      <c r="E211" s="7">
        <v>136</v>
      </c>
      <c r="F211" s="8">
        <f t="shared" si="5"/>
        <v>59.70409567222103</v>
      </c>
    </row>
    <row r="212" spans="4:6" ht="15">
      <c r="D212">
        <f t="shared" si="4"/>
        <v>71.62913874267673</v>
      </c>
      <c r="E212" s="7">
        <v>137</v>
      </c>
      <c r="F212" s="8">
        <f t="shared" si="5"/>
        <v>59.4804770163982</v>
      </c>
    </row>
    <row r="213" spans="4:6" ht="15">
      <c r="D213">
        <f t="shared" si="4"/>
        <v>71.34746477386147</v>
      </c>
      <c r="E213" s="7">
        <v>138</v>
      </c>
      <c r="F213" s="8">
        <f t="shared" si="5"/>
        <v>59.25848469246165</v>
      </c>
    </row>
    <row r="214" spans="4:6" ht="15">
      <c r="D214">
        <f t="shared" si="4"/>
        <v>71.06782456984834</v>
      </c>
      <c r="E214" s="7">
        <v>139</v>
      </c>
      <c r="F214" s="8">
        <f t="shared" si="5"/>
        <v>59.03809521516607</v>
      </c>
    </row>
    <row r="215" spans="4:6" ht="15">
      <c r="D215">
        <f t="shared" si="4"/>
        <v>70.7901889723417</v>
      </c>
      <c r="E215" s="7">
        <v>140</v>
      </c>
      <c r="F215" s="8">
        <f t="shared" si="5"/>
        <v>58.819285604333885</v>
      </c>
    </row>
    <row r="216" spans="4:6" ht="15">
      <c r="D216">
        <f t="shared" si="4"/>
        <v>70.51452944565355</v>
      </c>
      <c r="E216" s="7">
        <v>141</v>
      </c>
      <c r="F216" s="8">
        <f t="shared" si="5"/>
        <v>58.60203337047594</v>
      </c>
    </row>
    <row r="217" spans="4:6" ht="15">
      <c r="D217">
        <f t="shared" si="4"/>
        <v>70.24081805910319</v>
      </c>
      <c r="E217" s="7">
        <v>142</v>
      </c>
      <c r="F217" s="8">
        <f t="shared" si="5"/>
        <v>58.38631650092006</v>
      </c>
    </row>
    <row r="218" spans="4:6" ht="15">
      <c r="D218">
        <f t="shared" si="4"/>
        <v>69.96902747003384</v>
      </c>
      <c r="E218" s="7">
        <v>143</v>
      </c>
      <c r="F218" s="8">
        <f t="shared" si="5"/>
        <v>58.17211344642635</v>
      </c>
    </row>
    <row r="219" spans="4:6" ht="15">
      <c r="D219">
        <f t="shared" si="4"/>
        <v>69.6991309074215</v>
      </c>
      <c r="E219" s="7">
        <v>144</v>
      </c>
      <c r="F219" s="8">
        <f t="shared" si="5"/>
        <v>57.95940310826907</v>
      </c>
    </row>
    <row r="220" spans="4:6" ht="15">
      <c r="D220">
        <f t="shared" si="4"/>
        <v>69.4311021560512</v>
      </c>
      <c r="E220" s="7">
        <v>145</v>
      </c>
      <c r="F220" s="8">
        <f t="shared" si="5"/>
        <v>57.74816482576546</v>
      </c>
    </row>
    <row r="221" spans="4:6" ht="15">
      <c r="D221">
        <f t="shared" si="4"/>
        <v>69.16491554123616</v>
      </c>
      <c r="E221" s="7">
        <v>146</v>
      </c>
      <c r="F221" s="8">
        <f t="shared" si="5"/>
        <v>57.53837836423287</v>
      </c>
    </row>
    <row r="222" spans="4:6" ht="15">
      <c r="D222">
        <f t="shared" si="4"/>
        <v>68.90054591405956</v>
      </c>
      <c r="E222" s="7">
        <v>147</v>
      </c>
      <c r="F222" s="8">
        <f t="shared" si="5"/>
        <v>57.33002390335733</v>
      </c>
    </row>
    <row r="223" spans="4:6" ht="15">
      <c r="D223">
        <f t="shared" si="4"/>
        <v>68.63796863711585</v>
      </c>
      <c r="E223" s="7">
        <v>148</v>
      </c>
      <c r="F223" s="8">
        <f t="shared" si="5"/>
        <v>57.123082025956165</v>
      </c>
    </row>
    <row r="224" spans="4:6" ht="15">
      <c r="D224">
        <f t="shared" si="4"/>
        <v>68.37715957073237</v>
      </c>
      <c r="E224" s="7">
        <v>149</v>
      </c>
      <c r="F224" s="8">
        <f t="shared" si="5"/>
        <v>56.917533707118935</v>
      </c>
    </row>
    <row r="225" spans="4:6" ht="15">
      <c r="D225">
        <f t="shared" si="4"/>
        <v>68.11809505965203</v>
      </c>
      <c r="E225" s="7">
        <v>150</v>
      </c>
      <c r="F225" s="8">
        <f t="shared" si="5"/>
        <v>56.71336030371177</v>
      </c>
    </row>
    <row r="226" spans="4:6" ht="15">
      <c r="D226">
        <f t="shared" si="4"/>
        <v>67.86075192015801</v>
      </c>
      <c r="E226" s="7">
        <v>151</v>
      </c>
      <c r="F226" s="8">
        <f t="shared" si="5"/>
        <v>56.510543544230245</v>
      </c>
    </row>
    <row r="227" spans="4:6" ht="15">
      <c r="D227">
        <f t="shared" si="4"/>
        <v>67.60510742762372</v>
      </c>
      <c r="E227" s="7">
        <v>152</v>
      </c>
      <c r="F227" s="8">
        <f t="shared" si="5"/>
        <v>56.30906551898721</v>
      </c>
    </row>
    <row r="228" spans="4:6" ht="15">
      <c r="D228">
        <f t="shared" si="4"/>
        <v>67.35113930447099</v>
      </c>
      <c r="E228" s="7">
        <v>153</v>
      </c>
      <c r="F228" s="8">
        <f t="shared" si="5"/>
        <v>56.108908670622355</v>
      </c>
    </row>
    <row r="229" spans="4:6" ht="15">
      <c r="D229">
        <f t="shared" si="4"/>
        <v>67.09882570852014</v>
      </c>
      <c r="E229" s="7">
        <v>154</v>
      </c>
      <c r="F229" s="8">
        <f t="shared" si="5"/>
        <v>55.910055784920814</v>
      </c>
    </row>
    <row r="230" spans="4:6" ht="15">
      <c r="D230">
        <f t="shared" si="4"/>
        <v>66.8481452217176</v>
      </c>
      <c r="E230" s="7">
        <v>155</v>
      </c>
      <c r="F230" s="8">
        <f t="shared" si="5"/>
        <v>55.71248998192911</v>
      </c>
    </row>
    <row r="231" spans="4:6" ht="15">
      <c r="D231">
        <f t="shared" si="4"/>
        <v>66.59907683922546</v>
      </c>
      <c r="E231" s="7">
        <v>156</v>
      </c>
      <c r="F231" s="8">
        <f t="shared" si="5"/>
        <v>55.516194707356505</v>
      </c>
    </row>
    <row r="232" spans="4:6" ht="15">
      <c r="D232">
        <f t="shared" si="4"/>
        <v>66.35159995886008</v>
      </c>
      <c r="E232" s="7">
        <v>157</v>
      </c>
      <c r="F232" s="8">
        <f t="shared" si="5"/>
        <v>55.321153724251275</v>
      </c>
    </row>
    <row r="233" spans="4:6" ht="15">
      <c r="D233">
        <f t="shared" si="4"/>
        <v>66.10569437086559</v>
      </c>
      <c r="E233" s="7">
        <v>158</v>
      </c>
      <c r="F233" s="8">
        <f t="shared" si="5"/>
        <v>55.12735110494114</v>
      </c>
    </row>
    <row r="234" spans="4:6" ht="15">
      <c r="D234">
        <f t="shared" si="4"/>
        <v>65.86134024801046</v>
      </c>
      <c r="E234" s="7">
        <v>159</v>
      </c>
      <c r="F234" s="8">
        <f t="shared" si="5"/>
        <v>54.93477122322807</v>
      </c>
    </row>
    <row r="235" spans="4:6" ht="15">
      <c r="D235">
        <f t="shared" si="4"/>
        <v>65.61851813599392</v>
      </c>
      <c r="E235" s="7">
        <v>160</v>
      </c>
      <c r="F235" s="8">
        <f t="shared" si="5"/>
        <v>54.74339874682755</v>
      </c>
    </row>
    <row r="236" spans="4:6" ht="15">
      <c r="D236">
        <f t="shared" si="4"/>
        <v>65.37720894415176</v>
      </c>
      <c r="E236" s="7">
        <v>161</v>
      </c>
      <c r="F236" s="8">
        <f t="shared" si="5"/>
        <v>54.553218630043574</v>
      </c>
    </row>
    <row r="237" spans="4:6" ht="15">
      <c r="D237">
        <f t="shared" si="4"/>
        <v>65.1373939364498</v>
      </c>
      <c r="E237" s="7">
        <v>162</v>
      </c>
      <c r="F237" s="8">
        <f t="shared" si="5"/>
        <v>54.3642161066704</v>
      </c>
    </row>
    <row r="238" spans="4:6" ht="15">
      <c r="D238">
        <f t="shared" si="4"/>
        <v>64.89905472275413</v>
      </c>
      <c r="E238" s="7">
        <v>163</v>
      </c>
      <c r="F238" s="8">
        <f t="shared" si="5"/>
        <v>54.17637668311252</v>
      </c>
    </row>
    <row r="239" spans="4:6" ht="15">
      <c r="D239">
        <f t="shared" si="4"/>
        <v>64.6621732503688</v>
      </c>
      <c r="E239" s="7">
        <v>164</v>
      </c>
      <c r="F239" s="8">
        <f t="shared" si="5"/>
        <v>53.989686131715445</v>
      </c>
    </row>
    <row r="240" spans="4:6" ht="15">
      <c r="D240">
        <f t="shared" si="4"/>
        <v>64.42673179583053</v>
      </c>
      <c r="E240" s="7">
        <v>165</v>
      </c>
      <c r="F240" s="8">
        <f t="shared" si="5"/>
        <v>53.804130484298724</v>
      </c>
    </row>
    <row r="241" spans="4:6" ht="15">
      <c r="D241">
        <f t="shared" si="4"/>
        <v>64.19271295695108</v>
      </c>
      <c r="E241" s="7">
        <v>166</v>
      </c>
      <c r="F241" s="8">
        <f t="shared" si="5"/>
        <v>53.61969602588465</v>
      </c>
    </row>
    <row r="242" spans="4:6" ht="15">
      <c r="D242">
        <f t="shared" si="4"/>
        <v>63.96009964509909</v>
      </c>
      <c r="E242" s="7">
        <v>167</v>
      </c>
      <c r="F242" s="8">
        <f t="shared" si="5"/>
        <v>53.43636928861531</v>
      </c>
    </row>
    <row r="243" spans="4:6" ht="15">
      <c r="D243">
        <f t="shared" si="4"/>
        <v>63.72887507771182</v>
      </c>
      <c r="E243" s="7">
        <v>168</v>
      </c>
      <c r="F243" s="8">
        <f t="shared" si="5"/>
        <v>53.254137045850996</v>
      </c>
    </row>
    <row r="244" spans="4:6" ht="15">
      <c r="D244">
        <f t="shared" si="4"/>
        <v>63.49902277102939</v>
      </c>
      <c r="E244" s="7">
        <v>169</v>
      </c>
      <c r="F244" s="8">
        <f t="shared" si="5"/>
        <v>53.07298630644394</v>
      </c>
    </row>
    <row r="245" spans="4:6" ht="15">
      <c r="D245">
        <f t="shared" si="4"/>
        <v>63.27052653304338</v>
      </c>
      <c r="E245" s="7">
        <v>170</v>
      </c>
      <c r="F245" s="8">
        <f t="shared" si="5"/>
        <v>52.892904309180835</v>
      </c>
    </row>
    <row r="246" spans="4:6" ht="15">
      <c r="D246">
        <f t="shared" si="4"/>
        <v>63.043370456651985</v>
      </c>
      <c r="E246" s="7">
        <v>171</v>
      </c>
      <c r="F246" s="8">
        <f t="shared" si="5"/>
        <v>52.71387851738854</v>
      </c>
    </row>
    <row r="247" spans="4:6" ht="15">
      <c r="D247">
        <f t="shared" si="4"/>
        <v>62.817538913015</v>
      </c>
      <c r="E247" s="7">
        <v>172</v>
      </c>
      <c r="F247" s="8">
        <f t="shared" si="5"/>
        <v>52.535896613696764</v>
      </c>
    </row>
    <row r="248" spans="4:6" ht="15">
      <c r="D248">
        <f t="shared" si="4"/>
        <v>62.59301654510102</v>
      </c>
      <c r="E248" s="7">
        <v>173</v>
      </c>
      <c r="F248" s="8">
        <f t="shared" si="5"/>
        <v>52.35894649495273</v>
      </c>
    </row>
    <row r="249" spans="4:6" ht="15">
      <c r="D249">
        <f t="shared" si="4"/>
        <v>62.36978826142132</v>
      </c>
      <c r="E249" s="7">
        <v>174</v>
      </c>
      <c r="F249" s="8">
        <f t="shared" si="5"/>
        <v>52.18301626728257</v>
      </c>
    </row>
    <row r="250" spans="4:6" ht="15">
      <c r="D250">
        <f t="shared" si="4"/>
        <v>62.14783922994232</v>
      </c>
      <c r="E250" s="7">
        <v>175</v>
      </c>
      <c r="F250" s="8">
        <f t="shared" si="5"/>
        <v>52.00809424129369</v>
      </c>
    </row>
    <row r="251" spans="4:6" ht="15">
      <c r="D251">
        <f t="shared" si="4"/>
        <v>61.92715487217242</v>
      </c>
      <c r="E251" s="7">
        <v>176</v>
      </c>
      <c r="F251" s="8">
        <f t="shared" si="5"/>
        <v>51.83416892741451</v>
      </c>
    </row>
    <row r="252" spans="4:6" ht="15">
      <c r="D252">
        <f t="shared" si="4"/>
        <v>61.70772085741564</v>
      </c>
      <c r="E252" s="7">
        <v>177</v>
      </c>
      <c r="F252" s="8">
        <f t="shared" si="5"/>
        <v>51.66122903136562</v>
      </c>
    </row>
    <row r="253" spans="4:6" ht="15">
      <c r="D253">
        <f t="shared" si="4"/>
        <v>61.48952309718757</v>
      </c>
      <c r="E253" s="7">
        <v>178</v>
      </c>
      <c r="F253" s="8">
        <f t="shared" si="5"/>
        <v>51.48926344975894</v>
      </c>
    </row>
    <row r="254" spans="4:6" ht="15">
      <c r="D254">
        <f t="shared" si="4"/>
        <v>61.2725477397876</v>
      </c>
      <c r="E254" s="7">
        <v>179</v>
      </c>
      <c r="F254" s="8">
        <f t="shared" si="5"/>
        <v>51.3182612658199</v>
      </c>
    </row>
    <row r="255" spans="4:6" ht="15">
      <c r="D255">
        <f t="shared" si="4"/>
        <v>61.05678116502219</v>
      </c>
      <c r="E255" s="7">
        <v>180</v>
      </c>
      <c r="F255" s="8">
        <f t="shared" si="5"/>
        <v>51.14821174522888</v>
      </c>
    </row>
    <row r="256" spans="4:6" ht="15">
      <c r="D256">
        <f t="shared" si="4"/>
        <v>60.84220997907457</v>
      </c>
      <c r="E256" s="7">
        <v>181</v>
      </c>
      <c r="F256" s="8">
        <f t="shared" si="5"/>
        <v>50.97910433207787</v>
      </c>
    </row>
    <row r="257" spans="4:6" ht="15">
      <c r="D257">
        <f t="shared" si="4"/>
        <v>60.62882100951575</v>
      </c>
      <c r="E257" s="7">
        <v>182</v>
      </c>
      <c r="F257" s="8">
        <f t="shared" si="5"/>
        <v>50.81092864493843</v>
      </c>
    </row>
    <row r="258" spans="4:6" ht="15">
      <c r="D258">
        <f t="shared" si="4"/>
        <v>60.41660130045179</v>
      </c>
      <c r="E258" s="7">
        <v>183</v>
      </c>
      <c r="F258" s="8">
        <f t="shared" si="5"/>
        <v>50.64367447303749</v>
      </c>
    </row>
    <row r="259" spans="4:6" ht="15">
      <c r="D259">
        <f t="shared" si="4"/>
        <v>60.20553810780399</v>
      </c>
      <c r="E259" s="7">
        <v>184</v>
      </c>
      <c r="F259" s="8">
        <f t="shared" si="5"/>
        <v>50.47733177253724</v>
      </c>
    </row>
    <row r="260" spans="4:6" ht="15">
      <c r="D260">
        <f t="shared" si="4"/>
        <v>59.99561889471653</v>
      </c>
      <c r="E260" s="7">
        <v>185</v>
      </c>
      <c r="F260" s="8">
        <f t="shared" si="5"/>
        <v>50.31189066291597</v>
      </c>
    </row>
    <row r="261" spans="4:6" ht="15">
      <c r="D261">
        <f t="shared" si="4"/>
        <v>59.786831327087725</v>
      </c>
      <c r="E261" s="7">
        <v>186</v>
      </c>
      <c r="F261" s="8">
        <f t="shared" si="5"/>
        <v>50.14734142344622</v>
      </c>
    </row>
    <row r="262" spans="4:6" ht="15">
      <c r="D262">
        <f t="shared" si="4"/>
        <v>59.57916326922188</v>
      </c>
      <c r="E262" s="7">
        <v>187</v>
      </c>
      <c r="F262" s="8">
        <f t="shared" si="5"/>
        <v>49.98367448976779</v>
      </c>
    </row>
    <row r="263" spans="4:6" ht="15">
      <c r="D263">
        <f t="shared" si="4"/>
        <v>59.37260277959609</v>
      </c>
      <c r="E263" s="7">
        <v>188</v>
      </c>
      <c r="F263" s="8">
        <f t="shared" si="5"/>
        <v>49.820880450551556</v>
      </c>
    </row>
    <row r="264" spans="4:6" ht="15">
      <c r="D264">
        <f t="shared" si="4"/>
        <v>59.167138106740055</v>
      </c>
      <c r="E264" s="7">
        <v>189</v>
      </c>
      <c r="F264" s="8">
        <f t="shared" si="5"/>
        <v>49.65895004425232</v>
      </c>
    </row>
    <row r="265" spans="4:6" ht="15">
      <c r="D265">
        <f t="shared" si="4"/>
        <v>58.9627576852244</v>
      </c>
      <c r="E265" s="7">
        <v>190</v>
      </c>
      <c r="F265" s="8">
        <f t="shared" si="5"/>
        <v>49.49787415594702</v>
      </c>
    </row>
    <row r="266" spans="4:6" ht="15">
      <c r="D266">
        <f t="shared" si="4"/>
        <v>58.75945013175405</v>
      </c>
      <c r="E266" s="7">
        <v>191</v>
      </c>
      <c r="F266" s="8">
        <f t="shared" si="5"/>
        <v>49.33764381425598</v>
      </c>
    </row>
    <row r="267" spans="4:6" ht="15">
      <c r="D267">
        <f t="shared" si="4"/>
        <v>58.55720424136405</v>
      </c>
      <c r="E267" s="7">
        <v>192</v>
      </c>
      <c r="F267" s="8">
        <f t="shared" si="5"/>
        <v>49.17825018834466</v>
      </c>
    </row>
    <row r="268" spans="4:6" ht="15">
      <c r="D268">
        <f t="shared" si="4"/>
        <v>58.35600898371379</v>
      </c>
      <c r="E268" s="7">
        <v>193</v>
      </c>
      <c r="F268" s="8">
        <f t="shared" si="5"/>
        <v>49.01968458500315</v>
      </c>
    </row>
    <row r="269" spans="4:6" ht="15">
      <c r="D269">
        <f aca="true" t="shared" si="6" ref="D269:D332">(-38.73*LN(E269))+262.18</f>
        <v>58.15585349947733</v>
      </c>
      <c r="E269" s="7">
        <v>194</v>
      </c>
      <c r="F269" s="8">
        <f aca="true" t="shared" si="7" ref="F269:F332">(-30.52381*LN(E269))+209.65704</f>
        <v>48.86193844580117</v>
      </c>
    </row>
    <row r="270" spans="4:6" ht="15">
      <c r="D270">
        <f t="shared" si="6"/>
        <v>57.956727096826114</v>
      </c>
      <c r="E270" s="7">
        <v>195</v>
      </c>
      <c r="F270" s="8">
        <f t="shared" si="7"/>
        <v>48.70500334431631</v>
      </c>
    </row>
    <row r="271" spans="4:6" ht="15">
      <c r="D271">
        <f t="shared" si="6"/>
        <v>57.758619248002105</v>
      </c>
      <c r="E271" s="7">
        <v>196</v>
      </c>
      <c r="F271" s="8">
        <f t="shared" si="7"/>
        <v>48.54887098343295</v>
      </c>
    </row>
    <row r="272" spans="4:6" ht="15">
      <c r="D272">
        <f t="shared" si="6"/>
        <v>57.56151958597772</v>
      </c>
      <c r="E272" s="7">
        <v>197</v>
      </c>
      <c r="F272" s="8">
        <f t="shared" si="7"/>
        <v>48.393533192710095</v>
      </c>
    </row>
    <row r="273" spans="4:6" ht="15">
      <c r="D273">
        <f t="shared" si="6"/>
        <v>57.365417901200686</v>
      </c>
      <c r="E273" s="7">
        <v>198</v>
      </c>
      <c r="F273" s="8">
        <f t="shared" si="7"/>
        <v>48.238981925815835</v>
      </c>
    </row>
    <row r="274" spans="4:6" ht="15">
      <c r="D274">
        <f t="shared" si="6"/>
        <v>57.17030413842045</v>
      </c>
      <c r="E274" s="7">
        <v>199</v>
      </c>
      <c r="F274" s="8">
        <f t="shared" si="7"/>
        <v>48.08520925802628</v>
      </c>
    </row>
    <row r="275" spans="4:6" ht="15">
      <c r="D275">
        <f t="shared" si="6"/>
        <v>56.97616839359458</v>
      </c>
      <c r="E275" s="7">
        <v>200</v>
      </c>
      <c r="F275" s="8">
        <f t="shared" si="7"/>
        <v>47.932207383787386</v>
      </c>
    </row>
    <row r="276" spans="4:6" ht="15">
      <c r="D276">
        <f t="shared" si="6"/>
        <v>56.78300091087203</v>
      </c>
      <c r="E276" s="7">
        <v>201</v>
      </c>
      <c r="F276" s="8">
        <f t="shared" si="7"/>
        <v>47.77996861433729</v>
      </c>
    </row>
    <row r="277" spans="4:6" ht="15">
      <c r="D277">
        <f t="shared" si="6"/>
        <v>56.59079207965135</v>
      </c>
      <c r="E277" s="7">
        <v>202</v>
      </c>
      <c r="F277" s="8">
        <f t="shared" si="7"/>
        <v>47.628485375388124</v>
      </c>
    </row>
    <row r="278" spans="4:6" ht="15">
      <c r="D278">
        <f t="shared" si="6"/>
        <v>56.399532431711606</v>
      </c>
      <c r="E278" s="7">
        <v>203</v>
      </c>
      <c r="F278" s="8">
        <f t="shared" si="7"/>
        <v>47.47775020486449</v>
      </c>
    </row>
    <row r="279" spans="4:6" ht="15">
      <c r="D279">
        <f t="shared" si="6"/>
        <v>56.20921263841353</v>
      </c>
      <c r="E279" s="7">
        <v>204</v>
      </c>
      <c r="F279" s="8">
        <f t="shared" si="7"/>
        <v>47.327755750697975</v>
      </c>
    </row>
    <row r="280" spans="4:6" ht="15">
      <c r="D280">
        <f t="shared" si="6"/>
        <v>56.01982350796948</v>
      </c>
      <c r="E280" s="7">
        <v>205</v>
      </c>
      <c r="F280" s="8">
        <f t="shared" si="7"/>
        <v>47.17849476867525</v>
      </c>
    </row>
    <row r="281" spans="4:6" ht="15">
      <c r="D281">
        <f t="shared" si="6"/>
        <v>55.83135598277954</v>
      </c>
      <c r="E281" s="7">
        <v>206</v>
      </c>
      <c r="F281" s="8">
        <f t="shared" si="7"/>
        <v>47.02996012033887</v>
      </c>
    </row>
    <row r="282" spans="4:6" ht="15">
      <c r="D282">
        <f t="shared" si="6"/>
        <v>55.64380113683228</v>
      </c>
      <c r="E282" s="7">
        <v>207</v>
      </c>
      <c r="F282" s="8">
        <f t="shared" si="7"/>
        <v>46.882144770938595</v>
      </c>
    </row>
    <row r="283" spans="4:6" ht="15">
      <c r="D283">
        <f t="shared" si="6"/>
        <v>55.457150173167975</v>
      </c>
      <c r="E283" s="7">
        <v>208</v>
      </c>
      <c r="F283" s="8">
        <f t="shared" si="7"/>
        <v>46.735041787432095</v>
      </c>
    </row>
    <row r="284" spans="4:6" ht="15">
      <c r="D284">
        <f t="shared" si="6"/>
        <v>55.2713944214029</v>
      </c>
      <c r="E284" s="7">
        <v>209</v>
      </c>
      <c r="F284" s="8">
        <f t="shared" si="7"/>
        <v>46.588644336533974</v>
      </c>
    </row>
    <row r="285" spans="4:6" ht="15">
      <c r="D285">
        <f t="shared" si="6"/>
        <v>55.08652533531247</v>
      </c>
      <c r="E285" s="7">
        <v>210</v>
      </c>
      <c r="F285" s="8">
        <f t="shared" si="7"/>
        <v>46.44294568281083</v>
      </c>
    </row>
    <row r="286" spans="4:6" ht="15">
      <c r="D286">
        <f t="shared" si="6"/>
        <v>54.902534490471965</v>
      </c>
      <c r="E286" s="7">
        <v>211</v>
      </c>
      <c r="F286" s="8">
        <f t="shared" si="7"/>
        <v>46.29793918682188</v>
      </c>
    </row>
    <row r="287" spans="4:6" ht="15">
      <c r="D287">
        <f t="shared" si="6"/>
        <v>54.71941358195298</v>
      </c>
      <c r="E287" s="7">
        <v>212</v>
      </c>
      <c r="F287" s="8">
        <f t="shared" si="7"/>
        <v>46.15361830330366</v>
      </c>
    </row>
    <row r="288" spans="4:6" ht="15">
      <c r="D288">
        <f t="shared" si="6"/>
        <v>54.53715442207397</v>
      </c>
      <c r="E288" s="7">
        <v>213</v>
      </c>
      <c r="F288" s="8">
        <f t="shared" si="7"/>
        <v>46.00997657939698</v>
      </c>
    </row>
    <row r="289" spans="4:6" ht="15">
      <c r="D289">
        <f t="shared" si="6"/>
        <v>54.35574893820373</v>
      </c>
      <c r="E289" s="7">
        <v>214</v>
      </c>
      <c r="F289" s="8">
        <f t="shared" si="7"/>
        <v>45.867007652915845</v>
      </c>
    </row>
    <row r="290" spans="4:6" ht="15">
      <c r="D290">
        <f t="shared" si="6"/>
        <v>54.17518917061565</v>
      </c>
      <c r="E290" s="7">
        <v>215</v>
      </c>
      <c r="F290" s="8">
        <f t="shared" si="7"/>
        <v>45.72470525065657</v>
      </c>
    </row>
    <row r="291" spans="4:6" ht="15">
      <c r="D291">
        <f t="shared" si="6"/>
        <v>53.99546727039231</v>
      </c>
      <c r="E291" s="7">
        <v>216</v>
      </c>
      <c r="F291" s="8">
        <f t="shared" si="7"/>
        <v>45.58306318674599</v>
      </c>
    </row>
    <row r="292" spans="4:6" ht="15">
      <c r="D292">
        <f t="shared" si="6"/>
        <v>53.81657549737801</v>
      </c>
      <c r="E292" s="7">
        <v>217</v>
      </c>
      <c r="F292" s="8">
        <f t="shared" si="7"/>
        <v>45.442075361028174</v>
      </c>
    </row>
    <row r="293" spans="4:6" ht="15">
      <c r="D293">
        <f t="shared" si="6"/>
        <v>53.638506218178605</v>
      </c>
      <c r="E293" s="7">
        <v>218</v>
      </c>
      <c r="F293" s="8">
        <f t="shared" si="7"/>
        <v>45.30173575748776</v>
      </c>
    </row>
    <row r="294" spans="4:6" ht="15">
      <c r="D294">
        <f t="shared" si="6"/>
        <v>53.46125190420693</v>
      </c>
      <c r="E294" s="7">
        <v>219</v>
      </c>
      <c r="F294" s="8">
        <f t="shared" si="7"/>
        <v>45.162038442709786</v>
      </c>
    </row>
    <row r="295" spans="4:6" ht="15">
      <c r="D295">
        <f t="shared" si="6"/>
        <v>53.28480512977305</v>
      </c>
      <c r="E295" s="7">
        <v>220</v>
      </c>
      <c r="F295" s="8">
        <f t="shared" si="7"/>
        <v>45.02297756437429</v>
      </c>
    </row>
    <row r="296" spans="4:6" ht="15">
      <c r="D296">
        <f t="shared" si="6"/>
        <v>53.10915857021746</v>
      </c>
      <c r="E296" s="7">
        <v>221</v>
      </c>
      <c r="F296" s="8">
        <f t="shared" si="7"/>
        <v>44.88454734978541</v>
      </c>
    </row>
    <row r="297" spans="4:6" ht="15">
      <c r="D297">
        <f t="shared" si="6"/>
        <v>52.93430500008665</v>
      </c>
      <c r="E297" s="7">
        <v>222</v>
      </c>
      <c r="F297" s="8">
        <f t="shared" si="7"/>
        <v>44.74674210443308</v>
      </c>
    </row>
    <row r="298" spans="4:6" ht="15">
      <c r="D298">
        <f t="shared" si="6"/>
        <v>52.760237291349625</v>
      </c>
      <c r="E298" s="7">
        <v>223</v>
      </c>
      <c r="F298" s="8">
        <f t="shared" si="7"/>
        <v>44.6095562105879</v>
      </c>
    </row>
    <row r="299" spans="4:6" ht="15">
      <c r="D299">
        <f t="shared" si="6"/>
        <v>52.58694841165433</v>
      </c>
      <c r="E299" s="7">
        <v>224</v>
      </c>
      <c r="F299" s="8">
        <f t="shared" si="7"/>
        <v>44.472984125926615</v>
      </c>
    </row>
    <row r="300" spans="4:6" ht="15">
      <c r="D300">
        <f t="shared" si="6"/>
        <v>52.41443142262284</v>
      </c>
      <c r="E300" s="7">
        <v>225</v>
      </c>
      <c r="F300" s="8">
        <f t="shared" si="7"/>
        <v>44.33702038218868</v>
      </c>
    </row>
    <row r="301" spans="4:6" ht="15">
      <c r="D301">
        <f t="shared" si="6"/>
        <v>52.242679478184385</v>
      </c>
      <c r="E301" s="7">
        <v>226</v>
      </c>
      <c r="F301" s="8">
        <f t="shared" si="7"/>
        <v>44.20165958386258</v>
      </c>
    </row>
    <row r="302" spans="4:6" ht="15">
      <c r="D302">
        <f t="shared" si="6"/>
        <v>52.071685822945284</v>
      </c>
      <c r="E302" s="7">
        <v>227</v>
      </c>
      <c r="F302" s="8">
        <f t="shared" si="7"/>
        <v>44.06689640690098</v>
      </c>
    </row>
    <row r="303" spans="4:6" ht="15">
      <c r="D303">
        <f t="shared" si="6"/>
        <v>51.90144379059453</v>
      </c>
      <c r="E303" s="7">
        <v>228</v>
      </c>
      <c r="F303" s="8">
        <f t="shared" si="7"/>
        <v>43.93272559746413</v>
      </c>
    </row>
    <row r="304" spans="4:6" ht="15">
      <c r="D304">
        <f t="shared" si="6"/>
        <v>51.73194680234431</v>
      </c>
      <c r="E304" s="7">
        <v>229</v>
      </c>
      <c r="F304" s="8">
        <f t="shared" si="7"/>
        <v>43.79914197069104</v>
      </c>
    </row>
    <row r="305" spans="4:6" ht="15">
      <c r="D305">
        <f t="shared" si="6"/>
        <v>51.56318836540467</v>
      </c>
      <c r="E305" s="7">
        <v>230</v>
      </c>
      <c r="F305" s="8">
        <f t="shared" si="7"/>
        <v>43.666140409497075</v>
      </c>
    </row>
    <row r="306" spans="4:6" ht="15">
      <c r="D306">
        <f t="shared" si="6"/>
        <v>51.39516207149097</v>
      </c>
      <c r="E306" s="7">
        <v>231</v>
      </c>
      <c r="F306" s="8">
        <f t="shared" si="7"/>
        <v>43.53371586339776</v>
      </c>
    </row>
    <row r="307" spans="4:6" ht="15">
      <c r="D307">
        <f t="shared" si="6"/>
        <v>51.227861595363834</v>
      </c>
      <c r="E307" s="7">
        <v>232</v>
      </c>
      <c r="F307" s="8">
        <f t="shared" si="7"/>
        <v>43.40186334735816</v>
      </c>
    </row>
    <row r="308" spans="4:6" ht="15">
      <c r="D308">
        <f t="shared" si="6"/>
        <v>51.06128069340045</v>
      </c>
      <c r="E308" s="7">
        <v>233</v>
      </c>
      <c r="F308" s="8">
        <f t="shared" si="7"/>
        <v>43.270577940666726</v>
      </c>
    </row>
    <row r="309" spans="4:6" ht="15">
      <c r="D309">
        <f t="shared" si="6"/>
        <v>50.89541320219624</v>
      </c>
      <c r="E309" s="7">
        <v>234</v>
      </c>
      <c r="F309" s="8">
        <f t="shared" si="7"/>
        <v>43.13985478583342</v>
      </c>
    </row>
    <row r="310" spans="4:6" ht="15">
      <c r="D310">
        <f t="shared" si="6"/>
        <v>50.730253037196746</v>
      </c>
      <c r="E310" s="7">
        <v>235</v>
      </c>
      <c r="F310" s="8">
        <f t="shared" si="7"/>
        <v>43.00968908751136</v>
      </c>
    </row>
    <row r="311" spans="4:6" ht="15">
      <c r="D311">
        <f t="shared" si="6"/>
        <v>50.56579419135812</v>
      </c>
      <c r="E311" s="7">
        <v>236</v>
      </c>
      <c r="F311" s="8">
        <f t="shared" si="7"/>
        <v>42.88007611144121</v>
      </c>
    </row>
    <row r="312" spans="4:6" ht="15">
      <c r="D312">
        <f t="shared" si="6"/>
        <v>50.40203073383637</v>
      </c>
      <c r="E312" s="7">
        <v>237</v>
      </c>
      <c r="F312" s="8">
        <f t="shared" si="7"/>
        <v>42.75101118341806</v>
      </c>
    </row>
    <row r="313" spans="4:6" ht="15">
      <c r="D313">
        <f t="shared" si="6"/>
        <v>50.23895680870379</v>
      </c>
      <c r="E313" s="7">
        <v>238</v>
      </c>
      <c r="F313" s="8">
        <f t="shared" si="7"/>
        <v>42.62248968827987</v>
      </c>
    </row>
    <row r="314" spans="4:6" ht="15">
      <c r="D314">
        <f t="shared" si="6"/>
        <v>50.07656663369261</v>
      </c>
      <c r="E314" s="7">
        <v>239</v>
      </c>
      <c r="F314" s="8">
        <f t="shared" si="7"/>
        <v>42.494507068917414</v>
      </c>
    </row>
    <row r="315" spans="4:6" ht="15">
      <c r="D315">
        <f t="shared" si="6"/>
        <v>49.9148544989647</v>
      </c>
      <c r="E315" s="7">
        <v>240</v>
      </c>
      <c r="F315" s="8">
        <f t="shared" si="7"/>
        <v>42.3670588253045</v>
      </c>
    </row>
    <row r="316" spans="4:6" ht="15">
      <c r="D316">
        <f t="shared" si="6"/>
        <v>49.75381476590695</v>
      </c>
      <c r="E316" s="7">
        <v>241</v>
      </c>
      <c r="F316" s="8">
        <f t="shared" si="7"/>
        <v>42.240140513548596</v>
      </c>
    </row>
    <row r="317" spans="4:6" ht="15">
      <c r="D317">
        <f t="shared" si="6"/>
        <v>49.59344186595155</v>
      </c>
      <c r="E317" s="7">
        <v>242</v>
      </c>
      <c r="F317" s="8">
        <f t="shared" si="7"/>
        <v>42.113747744961245</v>
      </c>
    </row>
    <row r="318" spans="4:6" ht="15">
      <c r="D318">
        <f t="shared" si="6"/>
        <v>49.4337302994206</v>
      </c>
      <c r="E318" s="7">
        <v>243</v>
      </c>
      <c r="F318" s="8">
        <f t="shared" si="7"/>
        <v>41.98787618514734</v>
      </c>
    </row>
    <row r="319" spans="4:6" ht="15">
      <c r="D319">
        <f t="shared" si="6"/>
        <v>49.2746746343943</v>
      </c>
      <c r="E319" s="7">
        <v>244</v>
      </c>
      <c r="F319" s="8">
        <f t="shared" si="7"/>
        <v>41.86252155311308</v>
      </c>
    </row>
    <row r="320" spans="4:6" ht="15">
      <c r="D320">
        <f t="shared" si="6"/>
        <v>49.11626950560273</v>
      </c>
      <c r="E320" s="7">
        <v>245</v>
      </c>
      <c r="F320" s="8">
        <f t="shared" si="7"/>
        <v>41.737679620392726</v>
      </c>
    </row>
    <row r="321" spans="4:6" ht="15">
      <c r="D321">
        <f t="shared" si="6"/>
        <v>48.95850961333963</v>
      </c>
      <c r="E321" s="7">
        <v>246</v>
      </c>
      <c r="F321" s="8">
        <f t="shared" si="7"/>
        <v>41.61334621019239</v>
      </c>
    </row>
    <row r="322" spans="4:6" ht="15">
      <c r="D322">
        <f t="shared" si="6"/>
        <v>48.801389722398454</v>
      </c>
      <c r="E322" s="7">
        <v>247</v>
      </c>
      <c r="F322" s="8">
        <f t="shared" si="7"/>
        <v>41.48951719655156</v>
      </c>
    </row>
    <row r="323" spans="4:6" ht="15">
      <c r="D323">
        <f t="shared" si="6"/>
        <v>48.64490466103027</v>
      </c>
      <c r="E323" s="7">
        <v>248</v>
      </c>
      <c r="F323" s="8">
        <f t="shared" si="7"/>
        <v>41.36618850352184</v>
      </c>
    </row>
    <row r="324" spans="4:6" ht="15">
      <c r="D324">
        <f t="shared" si="6"/>
        <v>48.48904931992192</v>
      </c>
      <c r="E324" s="7">
        <v>249</v>
      </c>
      <c r="F324" s="8">
        <f t="shared" si="7"/>
        <v>41.243356104361595</v>
      </c>
    </row>
    <row r="325" spans="4:6" ht="15">
      <c r="D325">
        <f t="shared" si="6"/>
        <v>48.33381865119523</v>
      </c>
      <c r="E325" s="7">
        <v>250</v>
      </c>
      <c r="F325" s="8">
        <f t="shared" si="7"/>
        <v>41.12101602074719</v>
      </c>
    </row>
    <row r="326" spans="4:6" ht="15">
      <c r="D326">
        <f t="shared" si="6"/>
        <v>48.179207667426056</v>
      </c>
      <c r="E326" s="7">
        <v>251</v>
      </c>
      <c r="F326" s="8">
        <f t="shared" si="7"/>
        <v>40.99916432199987</v>
      </c>
    </row>
    <row r="327" spans="4:6" ht="15">
      <c r="D327">
        <f t="shared" si="6"/>
        <v>48.0252114406826</v>
      </c>
      <c r="E327" s="7">
        <v>252</v>
      </c>
      <c r="F327" s="8">
        <f t="shared" si="7"/>
        <v>40.87779712432794</v>
      </c>
    </row>
    <row r="328" spans="4:6" ht="15">
      <c r="D328">
        <f t="shared" si="6"/>
        <v>47.87182510158317</v>
      </c>
      <c r="E328" s="7">
        <v>253</v>
      </c>
      <c r="F328" s="8">
        <f t="shared" si="7"/>
        <v>40.756910590084004</v>
      </c>
    </row>
    <row r="329" spans="4:6" ht="15">
      <c r="D329">
        <f t="shared" si="6"/>
        <v>47.7190438383721</v>
      </c>
      <c r="E329" s="7">
        <v>254</v>
      </c>
      <c r="F329" s="8">
        <f t="shared" si="7"/>
        <v>40.636500927036906</v>
      </c>
    </row>
    <row r="330" spans="4:6" ht="15">
      <c r="D330">
        <f t="shared" si="6"/>
        <v>47.566862896014186</v>
      </c>
      <c r="E330" s="7">
        <v>255</v>
      </c>
      <c r="F330" s="8">
        <f t="shared" si="7"/>
        <v>40.51656438765778</v>
      </c>
    </row>
    <row r="331" spans="4:6" ht="15">
      <c r="D331">
        <f t="shared" si="6"/>
        <v>47.41527757530659</v>
      </c>
      <c r="E331" s="7">
        <v>256</v>
      </c>
      <c r="F331" s="8">
        <f t="shared" si="7"/>
        <v>40.39709726842028</v>
      </c>
    </row>
    <row r="332" spans="4:6" ht="15">
      <c r="D332">
        <f t="shared" si="6"/>
        <v>47.264283232008154</v>
      </c>
      <c r="E332" s="7">
        <v>257</v>
      </c>
      <c r="F332" s="8">
        <f t="shared" si="7"/>
        <v>40.27809590911443</v>
      </c>
    </row>
    <row r="333" spans="4:6" ht="15">
      <c r="D333">
        <f aca="true" t="shared" si="8" ref="D333:D396">(-38.73*LN(E333))+262.18</f>
        <v>47.11387527598578</v>
      </c>
      <c r="E333" s="7">
        <v>258</v>
      </c>
      <c r="F333" s="8">
        <f aca="true" t="shared" si="9" ref="F333:F396">(-30.52381*LN(E333))+209.65704</f>
        <v>40.15955669217368</v>
      </c>
    </row>
    <row r="334" spans="4:6" ht="15">
      <c r="D334">
        <f t="shared" si="8"/>
        <v>46.96404917037694</v>
      </c>
      <c r="E334" s="7">
        <v>259</v>
      </c>
      <c r="F334" s="8">
        <f t="shared" si="9"/>
        <v>40.041476042015034</v>
      </c>
    </row>
    <row r="335" spans="4:6" ht="15">
      <c r="D335">
        <f t="shared" si="8"/>
        <v>46.81480043076863</v>
      </c>
      <c r="E335" s="7">
        <v>260</v>
      </c>
      <c r="F335" s="8">
        <f t="shared" si="9"/>
        <v>39.92385042439193</v>
      </c>
    </row>
    <row r="336" spans="4:6" ht="15">
      <c r="D336">
        <f t="shared" si="8"/>
        <v>46.6661246243921</v>
      </c>
      <c r="E336" s="7">
        <v>261</v>
      </c>
      <c r="F336" s="8">
        <f t="shared" si="9"/>
        <v>39.806676345759485</v>
      </c>
    </row>
    <row r="337" spans="4:6" ht="15">
      <c r="D337">
        <f t="shared" si="8"/>
        <v>46.51801736933277</v>
      </c>
      <c r="E337" s="7">
        <v>262</v>
      </c>
      <c r="F337" s="8">
        <f t="shared" si="9"/>
        <v>39.689950352652005</v>
      </c>
    </row>
    <row r="338" spans="4:6" ht="15">
      <c r="D338">
        <f t="shared" si="8"/>
        <v>46.3704743337552</v>
      </c>
      <c r="E338" s="7">
        <v>263</v>
      </c>
      <c r="F338" s="8">
        <f t="shared" si="9"/>
        <v>39.573669031072</v>
      </c>
    </row>
    <row r="339" spans="4:6" ht="15">
      <c r="D339">
        <f t="shared" si="8"/>
        <v>46.2234912351432</v>
      </c>
      <c r="E339" s="7">
        <v>264</v>
      </c>
      <c r="F339" s="8">
        <f t="shared" si="9"/>
        <v>39.457829005891426</v>
      </c>
    </row>
    <row r="340" spans="4:6" ht="15">
      <c r="D340">
        <f t="shared" si="8"/>
        <v>46.07706383955366</v>
      </c>
      <c r="E340" s="7">
        <v>265</v>
      </c>
      <c r="F340" s="8">
        <f t="shared" si="9"/>
        <v>39.34242694026349</v>
      </c>
    </row>
    <row r="341" spans="4:6" ht="15">
      <c r="D341">
        <f t="shared" si="8"/>
        <v>45.93118796088481</v>
      </c>
      <c r="E341" s="7">
        <v>266</v>
      </c>
      <c r="F341" s="8">
        <f t="shared" si="9"/>
        <v>39.22745953504608</v>
      </c>
    </row>
    <row r="342" spans="4:6" ht="15">
      <c r="D342">
        <f t="shared" si="8"/>
        <v>45.78585946015835</v>
      </c>
      <c r="E342" s="7">
        <v>267</v>
      </c>
      <c r="F342" s="8">
        <f t="shared" si="9"/>
        <v>39.112923528235854</v>
      </c>
    </row>
    <row r="343" spans="4:6" ht="15">
      <c r="D343">
        <f t="shared" si="8"/>
        <v>45.64107424481455</v>
      </c>
      <c r="E343" s="7">
        <v>268</v>
      </c>
      <c r="F343" s="8">
        <f t="shared" si="9"/>
        <v>38.99881569441291</v>
      </c>
    </row>
    <row r="344" spans="4:6" ht="15">
      <c r="D344">
        <f t="shared" si="8"/>
        <v>45.496828268020806</v>
      </c>
      <c r="E344" s="7">
        <v>269</v>
      </c>
      <c r="F344" s="8">
        <f t="shared" si="9"/>
        <v>38.88513284419557</v>
      </c>
    </row>
    <row r="345" spans="4:6" ht="15">
      <c r="D345">
        <f t="shared" si="8"/>
        <v>45.353117527992964</v>
      </c>
      <c r="E345" s="7">
        <v>270</v>
      </c>
      <c r="F345" s="8">
        <f t="shared" si="9"/>
        <v>38.771871823705794</v>
      </c>
    </row>
    <row r="346" spans="4:6" ht="15">
      <c r="D346">
        <f t="shared" si="8"/>
        <v>45.209938067329205</v>
      </c>
      <c r="E346" s="7">
        <v>271</v>
      </c>
      <c r="F346" s="8">
        <f t="shared" si="9"/>
        <v>38.659029514043965</v>
      </c>
    </row>
    <row r="347" spans="4:6" ht="15">
      <c r="D347">
        <f t="shared" si="8"/>
        <v>45.06728597235602</v>
      </c>
      <c r="E347" s="7">
        <v>272</v>
      </c>
      <c r="F347" s="8">
        <f t="shared" si="9"/>
        <v>38.54660283077354</v>
      </c>
    </row>
    <row r="348" spans="4:6" ht="15">
      <c r="D348">
        <f t="shared" si="8"/>
        <v>44.925157372486524</v>
      </c>
      <c r="E348" s="7">
        <v>273</v>
      </c>
      <c r="F348" s="8">
        <f t="shared" si="9"/>
        <v>38.434588723415374</v>
      </c>
    </row>
    <row r="349" spans="4:6" ht="15">
      <c r="D349">
        <f t="shared" si="8"/>
        <v>44.78354843959005</v>
      </c>
      <c r="E349" s="7">
        <v>274</v>
      </c>
      <c r="F349" s="8">
        <f t="shared" si="9"/>
        <v>38.32298417495073</v>
      </c>
    </row>
    <row r="350" spans="4:6" ht="15">
      <c r="D350">
        <f t="shared" si="8"/>
        <v>44.6424553873737</v>
      </c>
      <c r="E350" s="7">
        <v>275</v>
      </c>
      <c r="F350" s="8">
        <f t="shared" si="9"/>
        <v>38.21178620133412</v>
      </c>
    </row>
    <row r="351" spans="4:6" ht="15">
      <c r="D351">
        <f t="shared" si="8"/>
        <v>44.50187447077482</v>
      </c>
      <c r="E351" s="7">
        <v>276</v>
      </c>
      <c r="F351" s="8">
        <f t="shared" si="9"/>
        <v>38.100991851014214</v>
      </c>
    </row>
    <row r="352" spans="4:6" ht="15">
      <c r="D352">
        <f t="shared" si="8"/>
        <v>44.361801985364394</v>
      </c>
      <c r="E352" s="7">
        <v>277</v>
      </c>
      <c r="F352" s="8">
        <f t="shared" si="9"/>
        <v>37.99059820446385</v>
      </c>
    </row>
    <row r="353" spans="4:6" ht="15">
      <c r="D353">
        <f t="shared" si="8"/>
        <v>44.22223426676166</v>
      </c>
      <c r="E353" s="7">
        <v>278</v>
      </c>
      <c r="F353" s="8">
        <f t="shared" si="9"/>
        <v>37.8806023737186</v>
      </c>
    </row>
    <row r="354" spans="4:6" ht="15">
      <c r="D354">
        <f t="shared" si="8"/>
        <v>44.08316769005853</v>
      </c>
      <c r="E354" s="7">
        <v>279</v>
      </c>
      <c r="F354" s="8">
        <f t="shared" si="9"/>
        <v>37.771001501923166</v>
      </c>
    </row>
    <row r="355" spans="4:6" ht="15">
      <c r="D355">
        <f t="shared" si="8"/>
        <v>43.94459866925499</v>
      </c>
      <c r="E355" s="7">
        <v>280</v>
      </c>
      <c r="F355" s="8">
        <f t="shared" si="9"/>
        <v>37.66179276288642</v>
      </c>
    </row>
    <row r="356" spans="4:6" ht="15">
      <c r="D356">
        <f t="shared" si="8"/>
        <v>43.80652365670406</v>
      </c>
      <c r="E356" s="7">
        <v>281</v>
      </c>
      <c r="F356" s="8">
        <f t="shared" si="9"/>
        <v>37.552973360643904</v>
      </c>
    </row>
    <row r="357" spans="4:6" ht="15">
      <c r="D357">
        <f t="shared" si="8"/>
        <v>43.66893914256687</v>
      </c>
      <c r="E357" s="7">
        <v>282</v>
      </c>
      <c r="F357" s="8">
        <f t="shared" si="9"/>
        <v>37.44454052902847</v>
      </c>
    </row>
    <row r="358" spans="4:6" ht="15">
      <c r="D358">
        <f t="shared" si="8"/>
        <v>43.53184165427743</v>
      </c>
      <c r="E358" s="7">
        <v>283</v>
      </c>
      <c r="F358" s="8">
        <f t="shared" si="9"/>
        <v>37.336491531248356</v>
      </c>
    </row>
    <row r="359" spans="4:6" ht="15">
      <c r="D359">
        <f t="shared" si="8"/>
        <v>43.39522775601651</v>
      </c>
      <c r="E359" s="7">
        <v>284</v>
      </c>
      <c r="F359" s="8">
        <f t="shared" si="9"/>
        <v>37.22882365947257</v>
      </c>
    </row>
    <row r="360" spans="4:6" ht="15">
      <c r="D360">
        <f t="shared" si="8"/>
        <v>43.25909404819518</v>
      </c>
      <c r="E360" s="7">
        <v>285</v>
      </c>
      <c r="F360" s="8">
        <f t="shared" si="9"/>
        <v>37.12153423442393</v>
      </c>
    </row>
    <row r="361" spans="4:6" ht="15">
      <c r="D361">
        <f t="shared" si="8"/>
        <v>43.123437166947156</v>
      </c>
      <c r="E361" s="7">
        <v>286</v>
      </c>
      <c r="F361" s="8">
        <f t="shared" si="9"/>
        <v>37.01462060497886</v>
      </c>
    </row>
    <row r="362" spans="4:6" ht="15">
      <c r="D362">
        <f t="shared" si="8"/>
        <v>42.98825378362989</v>
      </c>
      <c r="E362" s="7">
        <v>287</v>
      </c>
      <c r="F362" s="8">
        <f t="shared" si="9"/>
        <v>36.908080147774314</v>
      </c>
    </row>
    <row r="363" spans="4:6" ht="15">
      <c r="D363">
        <f t="shared" si="8"/>
        <v>42.853540604334825</v>
      </c>
      <c r="E363" s="7">
        <v>288</v>
      </c>
      <c r="F363" s="8">
        <f t="shared" si="9"/>
        <v>36.80191026682161</v>
      </c>
    </row>
    <row r="364" spans="4:6" ht="15">
      <c r="D364">
        <f t="shared" si="8"/>
        <v>42.71929436940553</v>
      </c>
      <c r="E364" s="7">
        <v>289</v>
      </c>
      <c r="F364" s="8">
        <f t="shared" si="9"/>
        <v>36.69610839312685</v>
      </c>
    </row>
    <row r="365" spans="4:6" ht="15">
      <c r="D365">
        <f t="shared" si="8"/>
        <v>42.58551185296449</v>
      </c>
      <c r="E365" s="7">
        <v>290</v>
      </c>
      <c r="F365" s="8">
        <f t="shared" si="9"/>
        <v>36.590671984317964</v>
      </c>
    </row>
    <row r="366" spans="4:6" ht="15">
      <c r="D366">
        <f t="shared" si="8"/>
        <v>42.45218986244811</v>
      </c>
      <c r="E366" s="7">
        <v>291</v>
      </c>
      <c r="F366" s="8">
        <f t="shared" si="9"/>
        <v>36.48559852427812</v>
      </c>
    </row>
    <row r="367" spans="4:6" ht="15">
      <c r="D367">
        <f t="shared" si="8"/>
        <v>42.319325238149474</v>
      </c>
      <c r="E367" s="7">
        <v>292</v>
      </c>
      <c r="F367" s="8">
        <f t="shared" si="9"/>
        <v>36.38088552278538</v>
      </c>
    </row>
    <row r="368" spans="4:6" ht="15">
      <c r="D368">
        <f t="shared" si="8"/>
        <v>42.18691485276901</v>
      </c>
      <c r="E368" s="7">
        <v>293</v>
      </c>
      <c r="F368" s="8">
        <f t="shared" si="9"/>
        <v>36.276530515158726</v>
      </c>
    </row>
    <row r="369" spans="4:6" ht="15">
      <c r="D369">
        <f t="shared" si="8"/>
        <v>42.05495561097288</v>
      </c>
      <c r="E369" s="7">
        <v>294</v>
      </c>
      <c r="F369" s="8">
        <f t="shared" si="9"/>
        <v>36.172531061909865</v>
      </c>
    </row>
    <row r="370" spans="4:6" ht="15">
      <c r="D370">
        <f t="shared" si="8"/>
        <v>41.923444448958776</v>
      </c>
      <c r="E370" s="7">
        <v>295</v>
      </c>
      <c r="F370" s="8">
        <f t="shared" si="9"/>
        <v>36.06888474840102</v>
      </c>
    </row>
    <row r="371" spans="4:6" ht="15">
      <c r="D371">
        <f t="shared" si="8"/>
        <v>41.792378334029166</v>
      </c>
      <c r="E371" s="7">
        <v>296</v>
      </c>
      <c r="F371" s="8">
        <f t="shared" si="9"/>
        <v>35.9655891845087</v>
      </c>
    </row>
    <row r="372" spans="4:6" ht="15">
      <c r="D372">
        <f t="shared" si="8"/>
        <v>41.66175426417146</v>
      </c>
      <c r="E372" s="7">
        <v>297</v>
      </c>
      <c r="F372" s="8">
        <f t="shared" si="9"/>
        <v>35.86264200429275</v>
      </c>
    </row>
    <row r="373" spans="4:6" ht="15">
      <c r="D373">
        <f t="shared" si="8"/>
        <v>41.53156926764569</v>
      </c>
      <c r="E373" s="7">
        <v>298</v>
      </c>
      <c r="F373" s="8">
        <f t="shared" si="9"/>
        <v>35.76004086567144</v>
      </c>
    </row>
    <row r="374" spans="4:6" ht="15">
      <c r="D374">
        <f t="shared" si="8"/>
        <v>41.40182040257872</v>
      </c>
      <c r="E374" s="7">
        <v>299</v>
      </c>
      <c r="F374" s="8">
        <f t="shared" si="9"/>
        <v>35.65778345010162</v>
      </c>
    </row>
    <row r="375" spans="4:6" ht="15">
      <c r="D375">
        <f t="shared" si="8"/>
        <v>41.272504756565354</v>
      </c>
      <c r="E375" s="7">
        <v>300</v>
      </c>
      <c r="F375" s="8">
        <f t="shared" si="9"/>
        <v>35.5558674622643</v>
      </c>
    </row>
    <row r="376" spans="4:6" ht="15">
      <c r="D376">
        <f t="shared" si="8"/>
        <v>41.14361944627609</v>
      </c>
      <c r="E376" s="7">
        <v>301</v>
      </c>
      <c r="F376" s="8">
        <f t="shared" si="9"/>
        <v>35.45429062975563</v>
      </c>
    </row>
    <row r="377" spans="4:6" ht="15">
      <c r="D377">
        <f t="shared" si="8"/>
        <v>41.01516161707133</v>
      </c>
      <c r="E377" s="7">
        <v>302</v>
      </c>
      <c r="F377" s="8">
        <f t="shared" si="9"/>
        <v>35.35305070278278</v>
      </c>
    </row>
    <row r="378" spans="4:6" ht="15">
      <c r="D378">
        <f t="shared" si="8"/>
        <v>40.887128442622185</v>
      </c>
      <c r="E378" s="7">
        <v>303</v>
      </c>
      <c r="F378" s="8">
        <f t="shared" si="9"/>
        <v>35.25214545386507</v>
      </c>
    </row>
    <row r="379" spans="4:6" ht="15">
      <c r="D379">
        <f t="shared" si="8"/>
        <v>40.75951712453704</v>
      </c>
      <c r="E379" s="7">
        <v>304</v>
      </c>
      <c r="F379" s="8">
        <f t="shared" si="9"/>
        <v>35.15157267753975</v>
      </c>
    </row>
    <row r="380" spans="4:6" ht="15">
      <c r="D380">
        <f t="shared" si="8"/>
        <v>40.632324891994955</v>
      </c>
      <c r="E380" s="7">
        <v>305</v>
      </c>
      <c r="F380" s="8">
        <f t="shared" si="9"/>
        <v>35.05133019007292</v>
      </c>
    </row>
    <row r="381" spans="4:6" ht="15">
      <c r="D381">
        <f t="shared" si="8"/>
        <v>40.50554900138431</v>
      </c>
      <c r="E381" s="7">
        <v>306</v>
      </c>
      <c r="F381" s="8">
        <f t="shared" si="9"/>
        <v>34.95141582917489</v>
      </c>
    </row>
    <row r="382" spans="4:6" ht="15">
      <c r="D382">
        <f t="shared" si="8"/>
        <v>40.37918673594788</v>
      </c>
      <c r="E382" s="7">
        <v>307</v>
      </c>
      <c r="F382" s="8">
        <f t="shared" si="9"/>
        <v>34.85182745372043</v>
      </c>
    </row>
    <row r="383" spans="4:6" ht="15">
      <c r="D383">
        <f t="shared" si="8"/>
        <v>40.253235405433514</v>
      </c>
      <c r="E383" s="7">
        <v>308</v>
      </c>
      <c r="F383" s="8">
        <f t="shared" si="9"/>
        <v>34.75256294347338</v>
      </c>
    </row>
    <row r="384" spans="4:6" ht="15">
      <c r="D384">
        <f t="shared" si="8"/>
        <v>40.12769234575032</v>
      </c>
      <c r="E384" s="7">
        <v>309</v>
      </c>
      <c r="F384" s="8">
        <f t="shared" si="9"/>
        <v>34.653620198815815</v>
      </c>
    </row>
    <row r="385" spans="4:6" ht="15">
      <c r="D385">
        <f t="shared" si="8"/>
        <v>40.00255491863092</v>
      </c>
      <c r="E385" s="7">
        <v>310</v>
      </c>
      <c r="F385" s="8">
        <f t="shared" si="9"/>
        <v>34.554997140481646</v>
      </c>
    </row>
    <row r="386" spans="4:6" ht="15">
      <c r="D386">
        <f t="shared" si="8"/>
        <v>39.877820511298296</v>
      </c>
      <c r="E386" s="7">
        <v>311</v>
      </c>
      <c r="F386" s="8">
        <f t="shared" si="9"/>
        <v>34.456691709294375</v>
      </c>
    </row>
    <row r="387" spans="4:6" ht="15">
      <c r="D387">
        <f t="shared" si="8"/>
        <v>39.75348653613878</v>
      </c>
      <c r="E387" s="7">
        <v>312</v>
      </c>
      <c r="F387" s="8">
        <f t="shared" si="9"/>
        <v>34.35870186590904</v>
      </c>
    </row>
    <row r="388" spans="4:6" ht="15">
      <c r="D388">
        <f t="shared" si="8"/>
        <v>39.62955043037991</v>
      </c>
      <c r="E388" s="7">
        <v>313</v>
      </c>
      <c r="F388" s="8">
        <f t="shared" si="9"/>
        <v>34.261025590558575</v>
      </c>
    </row>
    <row r="389" spans="4:6" ht="15">
      <c r="D389">
        <f t="shared" si="8"/>
        <v>39.50600965577337</v>
      </c>
      <c r="E389" s="7">
        <v>314</v>
      </c>
      <c r="F389" s="8">
        <f t="shared" si="9"/>
        <v>34.16366088280378</v>
      </c>
    </row>
    <row r="390" spans="4:6" ht="15">
      <c r="D390">
        <f t="shared" si="8"/>
        <v>39.38286169828325</v>
      </c>
      <c r="E390" s="7">
        <v>315</v>
      </c>
      <c r="F390" s="8">
        <f t="shared" si="9"/>
        <v>34.06660576128775</v>
      </c>
    </row>
    <row r="391" spans="4:6" ht="15">
      <c r="D391">
        <f t="shared" si="8"/>
        <v>39.26010406777891</v>
      </c>
      <c r="E391" s="7">
        <v>316</v>
      </c>
      <c r="F391" s="8">
        <f t="shared" si="9"/>
        <v>33.96985826349365</v>
      </c>
    </row>
    <row r="392" spans="4:6" ht="15">
      <c r="D392">
        <f t="shared" si="8"/>
        <v>39.13773429773295</v>
      </c>
      <c r="E392" s="7">
        <v>317</v>
      </c>
      <c r="F392" s="8">
        <f t="shared" si="9"/>
        <v>33.87341644550693</v>
      </c>
    </row>
    <row r="393" spans="4:6" ht="15">
      <c r="D393">
        <f t="shared" si="8"/>
        <v>39.01574994492378</v>
      </c>
      <c r="E393" s="7">
        <v>318</v>
      </c>
      <c r="F393" s="8">
        <f t="shared" si="9"/>
        <v>33.777278381780604</v>
      </c>
    </row>
    <row r="394" spans="4:6" ht="15">
      <c r="D394">
        <f t="shared" si="8"/>
        <v>38.894148589143015</v>
      </c>
      <c r="E394" s="7">
        <v>319</v>
      </c>
      <c r="F394" s="8">
        <f t="shared" si="9"/>
        <v>33.68144216490492</v>
      </c>
    </row>
    <row r="395" spans="4:6" ht="15">
      <c r="D395">
        <f t="shared" si="8"/>
        <v>38.77292783290724</v>
      </c>
      <c r="E395" s="7">
        <v>320</v>
      </c>
      <c r="F395" s="8">
        <f t="shared" si="9"/>
        <v>33.58590590538009</v>
      </c>
    </row>
    <row r="396" spans="4:6" ht="15">
      <c r="D396">
        <f t="shared" si="8"/>
        <v>38.65208530117451</v>
      </c>
      <c r="E396" s="7">
        <v>321</v>
      </c>
      <c r="F396" s="8">
        <f t="shared" si="9"/>
        <v>33.49066773139279</v>
      </c>
    </row>
    <row r="397" spans="4:6" ht="15">
      <c r="D397">
        <f aca="true" t="shared" si="10" ref="D397:D460">(-38.73*LN(E397))+262.18</f>
        <v>38.53161864106508</v>
      </c>
      <c r="E397" s="7">
        <v>322</v>
      </c>
      <c r="F397" s="8">
        <f aca="true" t="shared" si="11" ref="F397:F460">(-30.52381*LN(E397))+209.65704</f>
        <v>33.39572578859611</v>
      </c>
    </row>
    <row r="398" spans="4:6" ht="15">
      <c r="D398">
        <f t="shared" si="10"/>
        <v>38.411525521586555</v>
      </c>
      <c r="E398" s="7">
        <v>323</v>
      </c>
      <c r="F398" s="8">
        <f t="shared" si="11"/>
        <v>33.30107823989303</v>
      </c>
    </row>
    <row r="399" spans="4:6" ht="15">
      <c r="D399">
        <f t="shared" si="10"/>
        <v>38.291803633363116</v>
      </c>
      <c r="E399" s="7">
        <v>324</v>
      </c>
      <c r="F399" s="8">
        <f t="shared" si="11"/>
        <v>33.206723265222934</v>
      </c>
    </row>
    <row r="400" spans="4:6" ht="15">
      <c r="D400">
        <f t="shared" si="10"/>
        <v>38.17245068836931</v>
      </c>
      <c r="E400" s="7">
        <v>325</v>
      </c>
      <c r="F400" s="8">
        <f t="shared" si="11"/>
        <v>33.112659061351735</v>
      </c>
    </row>
    <row r="401" spans="4:6" ht="15">
      <c r="D401">
        <f t="shared" si="10"/>
        <v>38.05346441966742</v>
      </c>
      <c r="E401" s="7">
        <v>326</v>
      </c>
      <c r="F401" s="8">
        <f t="shared" si="11"/>
        <v>33.01888384166506</v>
      </c>
    </row>
    <row r="402" spans="4:6" ht="15">
      <c r="D402">
        <f t="shared" si="10"/>
        <v>37.93484258114941</v>
      </c>
      <c r="E402" s="7">
        <v>327</v>
      </c>
      <c r="F402" s="8">
        <f t="shared" si="11"/>
        <v>32.92539583596471</v>
      </c>
    </row>
    <row r="403" spans="4:6" ht="15">
      <c r="D403">
        <f t="shared" si="10"/>
        <v>37.816582947282114</v>
      </c>
      <c r="E403" s="7">
        <v>328</v>
      </c>
      <c r="F403" s="8">
        <f t="shared" si="11"/>
        <v>32.83219329026798</v>
      </c>
    </row>
    <row r="404" spans="4:6" ht="15">
      <c r="D404">
        <f t="shared" si="10"/>
        <v>37.698683312857185</v>
      </c>
      <c r="E404" s="7">
        <v>329</v>
      </c>
      <c r="F404" s="8">
        <f t="shared" si="11"/>
        <v>32.739274466610425</v>
      </c>
    </row>
    <row r="405" spans="4:6" ht="15">
      <c r="D405">
        <f t="shared" si="10"/>
        <v>37.58114149274385</v>
      </c>
      <c r="E405" s="7">
        <v>330</v>
      </c>
      <c r="F405" s="8">
        <f t="shared" si="11"/>
        <v>32.64663764285126</v>
      </c>
    </row>
    <row r="406" spans="4:6" ht="15">
      <c r="D406">
        <f t="shared" si="10"/>
        <v>37.46395532164638</v>
      </c>
      <c r="E406" s="7">
        <v>331</v>
      </c>
      <c r="F406" s="8">
        <f t="shared" si="11"/>
        <v>32.554281112481846</v>
      </c>
    </row>
    <row r="407" spans="4:6" ht="15">
      <c r="D407">
        <f t="shared" si="10"/>
        <v>37.34712265386443</v>
      </c>
      <c r="E407" s="7">
        <v>332</v>
      </c>
      <c r="F407" s="8">
        <f t="shared" si="11"/>
        <v>32.462203184437186</v>
      </c>
    </row>
    <row r="408" spans="4:6" ht="15">
      <c r="D408">
        <f t="shared" si="10"/>
        <v>37.23064136305743</v>
      </c>
      <c r="E408" s="7">
        <v>333</v>
      </c>
      <c r="F408" s="8">
        <f t="shared" si="11"/>
        <v>32.37040218291003</v>
      </c>
    </row>
    <row r="409" spans="4:6" ht="15">
      <c r="D409">
        <f t="shared" si="10"/>
        <v>37.11450934201241</v>
      </c>
      <c r="E409" s="7">
        <v>334</v>
      </c>
      <c r="F409" s="8">
        <f t="shared" si="11"/>
        <v>32.278876447167846</v>
      </c>
    </row>
    <row r="410" spans="4:6" ht="15">
      <c r="D410">
        <f t="shared" si="10"/>
        <v>36.9987245024152</v>
      </c>
      <c r="E410" s="7">
        <v>335</v>
      </c>
      <c r="F410" s="8">
        <f t="shared" si="11"/>
        <v>32.18762433137272</v>
      </c>
    </row>
    <row r="411" spans="4:6" ht="15">
      <c r="D411">
        <f t="shared" si="10"/>
        <v>36.88328477462514</v>
      </c>
      <c r="E411" s="7">
        <v>336</v>
      </c>
      <c r="F411" s="8">
        <f t="shared" si="11"/>
        <v>32.09664420440353</v>
      </c>
    </row>
    <row r="412" spans="4:6" ht="15">
      <c r="D412">
        <f t="shared" si="10"/>
        <v>36.76818810745306</v>
      </c>
      <c r="E412" s="7">
        <v>337</v>
      </c>
      <c r="F412" s="8">
        <f t="shared" si="11"/>
        <v>32.00593444968126</v>
      </c>
    </row>
    <row r="413" spans="4:6" ht="15">
      <c r="D413">
        <f t="shared" si="10"/>
        <v>36.65343246794271</v>
      </c>
      <c r="E413" s="7">
        <v>338</v>
      </c>
      <c r="F413" s="8">
        <f t="shared" si="11"/>
        <v>31.915493464996473</v>
      </c>
    </row>
    <row r="414" spans="4:6" ht="15">
      <c r="D414">
        <f t="shared" si="10"/>
        <v>36.53901584115519</v>
      </c>
      <c r="E414" s="7">
        <v>339</v>
      </c>
      <c r="F414" s="8">
        <f t="shared" si="11"/>
        <v>31.825319662339524</v>
      </c>
    </row>
    <row r="415" spans="4:6" ht="15">
      <c r="D415">
        <f t="shared" si="10"/>
        <v>36.4249362299567</v>
      </c>
      <c r="E415" s="7">
        <v>340</v>
      </c>
      <c r="F415" s="8">
        <f t="shared" si="11"/>
        <v>31.73541146773337</v>
      </c>
    </row>
    <row r="416" spans="4:6" ht="15">
      <c r="D416">
        <f t="shared" si="10"/>
        <v>36.31119165480942</v>
      </c>
      <c r="E416" s="7">
        <v>341</v>
      </c>
      <c r="F416" s="8">
        <f t="shared" si="11"/>
        <v>31.645767321068604</v>
      </c>
    </row>
    <row r="417" spans="4:6" ht="15">
      <c r="D417">
        <f t="shared" si="10"/>
        <v>36.19778015356533</v>
      </c>
      <c r="E417" s="7">
        <v>342</v>
      </c>
      <c r="F417" s="8">
        <f t="shared" si="11"/>
        <v>31.556385675941073</v>
      </c>
    </row>
    <row r="418" spans="4:6" ht="15">
      <c r="D418">
        <f t="shared" si="10"/>
        <v>36.0846997812632</v>
      </c>
      <c r="E418" s="7">
        <v>343</v>
      </c>
      <c r="F418" s="8">
        <f t="shared" si="11"/>
        <v>31.467264999491817</v>
      </c>
    </row>
    <row r="419" spans="4:6" ht="15">
      <c r="D419">
        <f t="shared" si="10"/>
        <v>35.97194860992832</v>
      </c>
      <c r="E419" s="7">
        <v>344</v>
      </c>
      <c r="F419" s="8">
        <f t="shared" si="11"/>
        <v>31.3784037722493</v>
      </c>
    </row>
    <row r="420" spans="4:6" ht="15">
      <c r="D420">
        <f t="shared" si="10"/>
        <v>35.85952472837545</v>
      </c>
      <c r="E420" s="7">
        <v>345</v>
      </c>
      <c r="F420" s="8">
        <f t="shared" si="11"/>
        <v>31.28980048797399</v>
      </c>
    </row>
    <row r="421" spans="4:6" ht="15">
      <c r="D421">
        <f t="shared" si="10"/>
        <v>35.74742624201434</v>
      </c>
      <c r="E421" s="7">
        <v>346</v>
      </c>
      <c r="F421" s="8">
        <f t="shared" si="11"/>
        <v>31.20145365350527</v>
      </c>
    </row>
    <row r="422" spans="4:6" ht="15">
      <c r="D422">
        <f t="shared" si="10"/>
        <v>35.63565127265815</v>
      </c>
      <c r="E422" s="7">
        <v>347</v>
      </c>
      <c r="F422" s="8">
        <f t="shared" si="11"/>
        <v>31.113361788610234</v>
      </c>
    </row>
    <row r="423" spans="4:6" ht="15">
      <c r="D423">
        <f t="shared" si="10"/>
        <v>35.52419795833464</v>
      </c>
      <c r="E423" s="7">
        <v>348</v>
      </c>
      <c r="F423" s="8">
        <f t="shared" si="11"/>
        <v>31.025523425835075</v>
      </c>
    </row>
    <row r="424" spans="4:6" ht="15">
      <c r="D424">
        <f t="shared" si="10"/>
        <v>35.41306445310002</v>
      </c>
      <c r="E424" s="7">
        <v>349</v>
      </c>
      <c r="F424" s="8">
        <f t="shared" si="11"/>
        <v>30.93793711035832</v>
      </c>
    </row>
    <row r="425" spans="4:6" ht="15">
      <c r="D425">
        <f t="shared" si="10"/>
        <v>35.30224892685567</v>
      </c>
      <c r="E425" s="7">
        <v>350</v>
      </c>
      <c r="F425" s="8">
        <f t="shared" si="11"/>
        <v>30.850601399846227</v>
      </c>
    </row>
    <row r="426" spans="4:6" ht="15">
      <c r="D426">
        <f t="shared" si="10"/>
        <v>35.191749565167044</v>
      </c>
      <c r="E426" s="7">
        <v>351</v>
      </c>
      <c r="F426" s="8">
        <f t="shared" si="11"/>
        <v>30.763514864310366</v>
      </c>
    </row>
    <row r="427" spans="4:6" ht="15">
      <c r="D427">
        <f t="shared" si="10"/>
        <v>35.08156456908574</v>
      </c>
      <c r="E427" s="7">
        <v>352</v>
      </c>
      <c r="F427" s="8">
        <f t="shared" si="11"/>
        <v>30.676676085967046</v>
      </c>
    </row>
    <row r="428" spans="4:6" ht="15">
      <c r="D428">
        <f t="shared" si="10"/>
        <v>34.971692154973454</v>
      </c>
      <c r="E428" s="7">
        <v>353</v>
      </c>
      <c r="F428" s="8">
        <f t="shared" si="11"/>
        <v>30.590083659098866</v>
      </c>
    </row>
    <row r="429" spans="4:6" ht="15">
      <c r="D429">
        <f t="shared" si="10"/>
        <v>34.86213055432896</v>
      </c>
      <c r="E429" s="7">
        <v>354</v>
      </c>
      <c r="F429" s="8">
        <f t="shared" si="11"/>
        <v>30.503736189918158</v>
      </c>
    </row>
    <row r="430" spans="4:6" ht="15">
      <c r="D430">
        <f t="shared" si="10"/>
        <v>34.75287801361716</v>
      </c>
      <c r="E430" s="7">
        <v>355</v>
      </c>
      <c r="F430" s="8">
        <f t="shared" si="11"/>
        <v>30.4176322964324</v>
      </c>
    </row>
    <row r="431" spans="4:6" ht="15">
      <c r="D431">
        <f t="shared" si="10"/>
        <v>34.64393279410089</v>
      </c>
      <c r="E431" s="7">
        <v>356</v>
      </c>
      <c r="F431" s="8">
        <f t="shared" si="11"/>
        <v>30.331770608311473</v>
      </c>
    </row>
    <row r="432" spans="4:6" ht="15">
      <c r="D432">
        <f t="shared" si="10"/>
        <v>34.535293171674624</v>
      </c>
      <c r="E432" s="7">
        <v>357</v>
      </c>
      <c r="F432" s="8">
        <f t="shared" si="11"/>
        <v>30.246149766756844</v>
      </c>
    </row>
    <row r="433" spans="4:6" ht="15">
      <c r="D433">
        <f t="shared" si="10"/>
        <v>34.42695743670089</v>
      </c>
      <c r="E433" s="7">
        <v>358</v>
      </c>
      <c r="F433" s="8">
        <f t="shared" si="11"/>
        <v>30.160768424372435</v>
      </c>
    </row>
    <row r="434" spans="4:6" ht="15">
      <c r="D434">
        <f t="shared" si="10"/>
        <v>34.31892389384899</v>
      </c>
      <c r="E434" s="7">
        <v>359</v>
      </c>
      <c r="F434" s="8">
        <f t="shared" si="11"/>
        <v>30.0756252450376</v>
      </c>
    </row>
    <row r="435" spans="4:6" ht="15">
      <c r="D435">
        <f t="shared" si="10"/>
        <v>34.21119086193548</v>
      </c>
      <c r="E435" s="7">
        <v>360</v>
      </c>
      <c r="F435" s="8">
        <f t="shared" si="11"/>
        <v>29.990718903781413</v>
      </c>
    </row>
    <row r="436" spans="4:6" ht="15">
      <c r="D436">
        <f t="shared" si="10"/>
        <v>34.10375667376755</v>
      </c>
      <c r="E436" s="7">
        <v>361</v>
      </c>
      <c r="F436" s="8">
        <f t="shared" si="11"/>
        <v>29.90604808665924</v>
      </c>
    </row>
    <row r="437" spans="4:6" ht="15">
      <c r="D437">
        <f t="shared" si="10"/>
        <v>33.99661967598789</v>
      </c>
      <c r="E437" s="7">
        <v>362</v>
      </c>
      <c r="F437" s="8">
        <f t="shared" si="11"/>
        <v>29.821611490630374</v>
      </c>
    </row>
    <row r="438" spans="4:6" ht="15">
      <c r="D438">
        <f t="shared" si="10"/>
        <v>33.88977822892238</v>
      </c>
      <c r="E438" s="7">
        <v>363</v>
      </c>
      <c r="F438" s="8">
        <f t="shared" si="11"/>
        <v>29.737407823438218</v>
      </c>
    </row>
    <row r="439" spans="4:6" ht="15">
      <c r="D439">
        <f t="shared" si="10"/>
        <v>33.783230706429066</v>
      </c>
      <c r="E439" s="7">
        <v>364</v>
      </c>
      <c r="F439" s="8">
        <f t="shared" si="11"/>
        <v>29.653435803490964</v>
      </c>
    </row>
    <row r="440" spans="4:6" ht="15">
      <c r="D440">
        <f t="shared" si="10"/>
        <v>33.67697549575013</v>
      </c>
      <c r="E440" s="7">
        <v>365</v>
      </c>
      <c r="F440" s="8">
        <f t="shared" si="11"/>
        <v>29.56969415974521</v>
      </c>
    </row>
    <row r="441" spans="4:6" ht="15">
      <c r="D441">
        <f t="shared" si="10"/>
        <v>33.571010997365136</v>
      </c>
      <c r="E441" s="7">
        <v>366</v>
      </c>
      <c r="F441" s="8">
        <f t="shared" si="11"/>
        <v>29.486181631590057</v>
      </c>
    </row>
    <row r="442" spans="4:6" ht="15">
      <c r="D442">
        <f t="shared" si="10"/>
        <v>33.46533562484652</v>
      </c>
      <c r="E442" s="7">
        <v>367</v>
      </c>
      <c r="F442" s="8">
        <f t="shared" si="11"/>
        <v>29.402896968733415</v>
      </c>
    </row>
    <row r="443" spans="4:6" ht="15">
      <c r="D443">
        <f t="shared" si="10"/>
        <v>33.35994780471731</v>
      </c>
      <c r="E443" s="7">
        <v>368</v>
      </c>
      <c r="F443" s="8">
        <f t="shared" si="11"/>
        <v>29.319838931089777</v>
      </c>
    </row>
    <row r="444" spans="4:6" ht="15">
      <c r="D444">
        <f t="shared" si="10"/>
        <v>33.254845976310406</v>
      </c>
      <c r="E444" s="7">
        <v>369</v>
      </c>
      <c r="F444" s="8">
        <f t="shared" si="11"/>
        <v>29.237006288669306</v>
      </c>
    </row>
    <row r="445" spans="4:6" ht="15">
      <c r="D445">
        <f t="shared" si="10"/>
        <v>33.15002859162985</v>
      </c>
      <c r="E445" s="7">
        <v>370</v>
      </c>
      <c r="F445" s="8">
        <f t="shared" si="11"/>
        <v>29.154397821468507</v>
      </c>
    </row>
    <row r="446" spans="4:6" ht="15">
      <c r="D446">
        <f t="shared" si="10"/>
        <v>33.04549411521407</v>
      </c>
      <c r="E446" s="7">
        <v>371</v>
      </c>
      <c r="F446" s="8">
        <f t="shared" si="11"/>
        <v>29.07201231936253</v>
      </c>
    </row>
    <row r="447" spans="4:6" ht="15">
      <c r="D447">
        <f t="shared" si="10"/>
        <v>32.94124102400107</v>
      </c>
      <c r="E447" s="7">
        <v>372</v>
      </c>
      <c r="F447" s="8">
        <f t="shared" si="11"/>
        <v>28.989848581998785</v>
      </c>
    </row>
    <row r="448" spans="4:6" ht="15">
      <c r="D448">
        <f t="shared" si="10"/>
        <v>32.83726780719505</v>
      </c>
      <c r="E448" s="7">
        <v>373</v>
      </c>
      <c r="F448" s="8">
        <f t="shared" si="11"/>
        <v>28.907905418691882</v>
      </c>
    </row>
    <row r="449" spans="4:6" ht="15">
      <c r="D449">
        <f t="shared" si="10"/>
        <v>32.7335729661352</v>
      </c>
      <c r="E449" s="7">
        <v>374</v>
      </c>
      <c r="F449" s="8">
        <f t="shared" si="11"/>
        <v>28.82618164832033</v>
      </c>
    </row>
    <row r="450" spans="4:6" ht="15">
      <c r="D450">
        <f t="shared" si="10"/>
        <v>32.630155014166036</v>
      </c>
      <c r="E450" s="7">
        <v>375</v>
      </c>
      <c r="F450" s="8">
        <f t="shared" si="11"/>
        <v>28.744676099224108</v>
      </c>
    </row>
    <row r="451" spans="4:6" ht="15">
      <c r="D451">
        <f t="shared" si="10"/>
        <v>32.52701247650941</v>
      </c>
      <c r="E451" s="7">
        <v>376</v>
      </c>
      <c r="F451" s="8">
        <f t="shared" si="11"/>
        <v>28.663387609104092</v>
      </c>
    </row>
    <row r="452" spans="4:6" ht="15">
      <c r="D452">
        <f t="shared" si="10"/>
        <v>32.424143890138566</v>
      </c>
      <c r="E452" s="7">
        <v>377</v>
      </c>
      <c r="F452" s="8">
        <f t="shared" si="11"/>
        <v>28.582315024922508</v>
      </c>
    </row>
    <row r="453" spans="4:6" ht="15">
      <c r="D453">
        <f t="shared" si="10"/>
        <v>32.321547803653374</v>
      </c>
      <c r="E453" s="7">
        <v>378</v>
      </c>
      <c r="F453" s="8">
        <f t="shared" si="11"/>
        <v>28.501457202804858</v>
      </c>
    </row>
    <row r="454" spans="4:6" ht="15">
      <c r="D454">
        <f t="shared" si="10"/>
        <v>32.219222777157654</v>
      </c>
      <c r="E454" s="7">
        <v>379</v>
      </c>
      <c r="F454" s="8">
        <f t="shared" si="11"/>
        <v>28.420813007942968</v>
      </c>
    </row>
    <row r="455" spans="4:6" ht="15">
      <c r="D455">
        <f t="shared" si="10"/>
        <v>32.11716738213772</v>
      </c>
      <c r="E455" s="7">
        <v>380</v>
      </c>
      <c r="F455" s="8">
        <f t="shared" si="11"/>
        <v>28.340381314499552</v>
      </c>
    </row>
    <row r="456" spans="4:6" ht="15">
      <c r="D456">
        <f t="shared" si="10"/>
        <v>32.01538020134288</v>
      </c>
      <c r="E456" s="7">
        <v>381</v>
      </c>
      <c r="F456" s="8">
        <f t="shared" si="11"/>
        <v>28.260161005513822</v>
      </c>
    </row>
    <row r="457" spans="4:6" ht="15">
      <c r="D457">
        <f t="shared" si="10"/>
        <v>31.91385982866737</v>
      </c>
      <c r="E457" s="7">
        <v>382</v>
      </c>
      <c r="F457" s="8">
        <f t="shared" si="11"/>
        <v>28.18015097280852</v>
      </c>
    </row>
    <row r="458" spans="4:6" ht="15">
      <c r="D458">
        <f t="shared" si="10"/>
        <v>31.812604869033606</v>
      </c>
      <c r="E458" s="7">
        <v>383</v>
      </c>
      <c r="F458" s="8">
        <f t="shared" si="11"/>
        <v>28.100350116897914</v>
      </c>
    </row>
    <row r="459" spans="4:6" ht="15">
      <c r="D459">
        <f t="shared" si="10"/>
        <v>31.711613938277367</v>
      </c>
      <c r="E459" s="7">
        <v>384</v>
      </c>
      <c r="F459" s="8">
        <f t="shared" si="11"/>
        <v>28.0207573468972</v>
      </c>
    </row>
    <row r="460" spans="4:6" ht="15">
      <c r="D460">
        <f t="shared" si="10"/>
        <v>31.61088566303414</v>
      </c>
      <c r="E460" s="7">
        <v>385</v>
      </c>
      <c r="F460" s="8">
        <f t="shared" si="11"/>
        <v>27.941371580433156</v>
      </c>
    </row>
    <row r="461" spans="4:6" ht="15">
      <c r="D461">
        <f aca="true" t="shared" si="12" ref="D461:D524">(-38.73*LN(E461))+262.18</f>
        <v>31.51041868062711</v>
      </c>
      <c r="E461" s="7">
        <v>386</v>
      </c>
      <c r="F461" s="8">
        <f aca="true" t="shared" si="13" ref="F461:F524">(-30.52381*LN(E461))+209.65704</f>
        <v>27.862191743555684</v>
      </c>
    </row>
    <row r="462" spans="4:6" ht="15">
      <c r="D462">
        <f t="shared" si="12"/>
        <v>31.410211638956582</v>
      </c>
      <c r="E462" s="7">
        <v>387</v>
      </c>
      <c r="F462" s="8">
        <f t="shared" si="13"/>
        <v>27.783216770650597</v>
      </c>
    </row>
    <row r="463" spans="4:6" ht="15">
      <c r="D463">
        <f t="shared" si="12"/>
        <v>31.31026319639065</v>
      </c>
      <c r="E463" s="7">
        <v>388</v>
      </c>
      <c r="F463" s="8">
        <f t="shared" si="13"/>
        <v>27.704445604353708</v>
      </c>
    </row>
    <row r="464" spans="4:6" ht="15">
      <c r="D464">
        <f t="shared" si="12"/>
        <v>31.21057202165761</v>
      </c>
      <c r="E464" s="7">
        <v>389</v>
      </c>
      <c r="F464" s="8">
        <f t="shared" si="13"/>
        <v>27.625877195465847</v>
      </c>
    </row>
    <row r="465" spans="4:6" ht="15">
      <c r="D465">
        <f t="shared" si="12"/>
        <v>31.111136793739433</v>
      </c>
      <c r="E465" s="7">
        <v>390</v>
      </c>
      <c r="F465" s="8">
        <f t="shared" si="13"/>
        <v>27.547510502868846</v>
      </c>
    </row>
    <row r="466" spans="4:6" ht="15">
      <c r="D466">
        <f t="shared" si="12"/>
        <v>31.011956201766793</v>
      </c>
      <c r="E466" s="7">
        <v>391</v>
      </c>
      <c r="F466" s="8">
        <f t="shared" si="13"/>
        <v>27.46934449344309</v>
      </c>
    </row>
    <row r="467" spans="4:6" ht="15">
      <c r="D467">
        <f t="shared" si="12"/>
        <v>30.913028944915425</v>
      </c>
      <c r="E467" s="7">
        <v>392</v>
      </c>
      <c r="F467" s="8">
        <f t="shared" si="13"/>
        <v>27.391378141985484</v>
      </c>
    </row>
    <row r="468" spans="4:6" ht="15">
      <c r="D468">
        <f t="shared" si="12"/>
        <v>30.814353732303545</v>
      </c>
      <c r="E468" s="7">
        <v>393</v>
      </c>
      <c r="F468" s="8">
        <f t="shared" si="13"/>
        <v>27.31361043112892</v>
      </c>
    </row>
    <row r="469" spans="4:6" ht="15">
      <c r="D469">
        <f t="shared" si="12"/>
        <v>30.71592928289104</v>
      </c>
      <c r="E469" s="7">
        <v>394</v>
      </c>
      <c r="F469" s="8">
        <f t="shared" si="13"/>
        <v>27.23604035126263</v>
      </c>
    </row>
    <row r="470" spans="4:6" ht="15">
      <c r="D470">
        <f t="shared" si="12"/>
        <v>30.617754325379565</v>
      </c>
      <c r="E470" s="7">
        <v>395</v>
      </c>
      <c r="F470" s="8">
        <f t="shared" si="13"/>
        <v>27.158666900453483</v>
      </c>
    </row>
    <row r="471" spans="4:6" ht="15">
      <c r="D471">
        <f t="shared" si="12"/>
        <v>30.519827598114006</v>
      </c>
      <c r="E471" s="7">
        <v>396</v>
      </c>
      <c r="F471" s="8">
        <f t="shared" si="13"/>
        <v>27.08148908436837</v>
      </c>
    </row>
    <row r="472" spans="4:6" ht="15">
      <c r="D472">
        <f t="shared" si="12"/>
        <v>30.422147848985134</v>
      </c>
      <c r="E472" s="7">
        <v>397</v>
      </c>
      <c r="F472" s="8">
        <f t="shared" si="13"/>
        <v>27.004505916197502</v>
      </c>
    </row>
    <row r="473" spans="4:6" ht="15">
      <c r="D473">
        <f t="shared" si="12"/>
        <v>30.324713835333768</v>
      </c>
      <c r="E473" s="7">
        <v>398</v>
      </c>
      <c r="F473" s="8">
        <f t="shared" si="13"/>
        <v>26.927716416578818</v>
      </c>
    </row>
    <row r="474" spans="4:6" ht="15">
      <c r="D474">
        <f t="shared" si="12"/>
        <v>30.22752432385559</v>
      </c>
      <c r="E474" s="7">
        <v>399</v>
      </c>
      <c r="F474" s="8">
        <f t="shared" si="13"/>
        <v>26.851119613522997</v>
      </c>
    </row>
    <row r="475" spans="4:6" ht="15">
      <c r="D475">
        <f t="shared" si="12"/>
        <v>30.130578090507896</v>
      </c>
      <c r="E475" s="7">
        <v>400</v>
      </c>
      <c r="F475" s="8">
        <f t="shared" si="13"/>
        <v>26.774714542339893</v>
      </c>
    </row>
    <row r="476" spans="4:6" ht="15">
      <c r="D476">
        <f t="shared" si="12"/>
        <v>30.033873920416596</v>
      </c>
      <c r="E476" s="7">
        <v>401</v>
      </c>
      <c r="F476" s="8">
        <f t="shared" si="13"/>
        <v>26.69850024556544</v>
      </c>
    </row>
    <row r="477" spans="4:6" ht="15">
      <c r="D477">
        <f t="shared" si="12"/>
        <v>29.937410607785324</v>
      </c>
      <c r="E477" s="7">
        <v>402</v>
      </c>
      <c r="F477" s="8">
        <f t="shared" si="13"/>
        <v>26.62247577288983</v>
      </c>
    </row>
    <row r="478" spans="4:6" ht="15">
      <c r="D478">
        <f t="shared" si="12"/>
        <v>29.841186955805</v>
      </c>
      <c r="E478" s="7">
        <v>403</v>
      </c>
      <c r="F478" s="8">
        <f t="shared" si="13"/>
        <v>26.546640181086218</v>
      </c>
    </row>
    <row r="479" spans="4:6" ht="15">
      <c r="D479">
        <f t="shared" si="12"/>
        <v>29.74520177656467</v>
      </c>
      <c r="E479" s="7">
        <v>404</v>
      </c>
      <c r="F479" s="8">
        <f t="shared" si="13"/>
        <v>26.47099253394063</v>
      </c>
    </row>
    <row r="480" spans="4:6" ht="15">
      <c r="D480">
        <f t="shared" si="12"/>
        <v>29.64945389096377</v>
      </c>
      <c r="E480" s="7">
        <v>405</v>
      </c>
      <c r="F480" s="8">
        <f t="shared" si="13"/>
        <v>26.39553190218274</v>
      </c>
    </row>
    <row r="481" spans="4:6" ht="15">
      <c r="D481">
        <f t="shared" si="12"/>
        <v>29.553942128624925</v>
      </c>
      <c r="E481" s="7">
        <v>406</v>
      </c>
      <c r="F481" s="8">
        <f t="shared" si="13"/>
        <v>26.320257363417028</v>
      </c>
    </row>
    <row r="482" spans="4:6" ht="15">
      <c r="D482">
        <f t="shared" si="12"/>
        <v>29.458665327808347</v>
      </c>
      <c r="E482" s="7">
        <v>407</v>
      </c>
      <c r="F482" s="8">
        <f t="shared" si="13"/>
        <v>26.245168002055465</v>
      </c>
    </row>
    <row r="483" spans="4:6" ht="15">
      <c r="D483">
        <f t="shared" si="12"/>
        <v>29.363622335326852</v>
      </c>
      <c r="E483" s="7">
        <v>408</v>
      </c>
      <c r="F483" s="8">
        <f t="shared" si="13"/>
        <v>26.17026290925051</v>
      </c>
    </row>
    <row r="484" spans="4:6" ht="15">
      <c r="D484">
        <f t="shared" si="12"/>
        <v>29.268812006462298</v>
      </c>
      <c r="E484" s="7">
        <v>409</v>
      </c>
      <c r="F484" s="8">
        <f t="shared" si="13"/>
        <v>26.09554118282915</v>
      </c>
    </row>
    <row r="485" spans="4:6" ht="15">
      <c r="D485">
        <f t="shared" si="12"/>
        <v>29.174233204882768</v>
      </c>
      <c r="E485" s="7">
        <v>410</v>
      </c>
      <c r="F485" s="8">
        <f t="shared" si="13"/>
        <v>26.021001927227786</v>
      </c>
    </row>
    <row r="486" spans="4:6" ht="15">
      <c r="D486">
        <f t="shared" si="12"/>
        <v>29.079884802560883</v>
      </c>
      <c r="E486" s="7">
        <v>411</v>
      </c>
      <c r="F486" s="8">
        <f t="shared" si="13"/>
        <v>25.946644253427678</v>
      </c>
    </row>
    <row r="487" spans="4:6" ht="15">
      <c r="D487">
        <f t="shared" si="12"/>
        <v>28.98576567969286</v>
      </c>
      <c r="E487" s="7">
        <v>412</v>
      </c>
      <c r="F487" s="8">
        <f t="shared" si="13"/>
        <v>25.872467278891406</v>
      </c>
    </row>
    <row r="488" spans="4:6" ht="15">
      <c r="D488">
        <f t="shared" si="12"/>
        <v>28.891874724619214</v>
      </c>
      <c r="E488" s="7">
        <v>413</v>
      </c>
      <c r="F488" s="8">
        <f t="shared" si="13"/>
        <v>25.79847012750008</v>
      </c>
    </row>
    <row r="489" spans="4:6" ht="15">
      <c r="D489">
        <f t="shared" si="12"/>
        <v>28.7982108337456</v>
      </c>
      <c r="E489" s="7">
        <v>414</v>
      </c>
      <c r="F489" s="8">
        <f t="shared" si="13"/>
        <v>25.72465192949113</v>
      </c>
    </row>
    <row r="490" spans="4:6" ht="15">
      <c r="D490">
        <f t="shared" si="12"/>
        <v>28.704772911465085</v>
      </c>
      <c r="E490" s="7">
        <v>415</v>
      </c>
      <c r="F490" s="8">
        <f t="shared" si="13"/>
        <v>25.65101182139702</v>
      </c>
    </row>
    <row r="491" spans="4:6" ht="15">
      <c r="D491">
        <f t="shared" si="12"/>
        <v>28.611559870081294</v>
      </c>
      <c r="E491" s="7">
        <v>416</v>
      </c>
      <c r="F491" s="8">
        <f t="shared" si="13"/>
        <v>25.57754894598463</v>
      </c>
    </row>
    <row r="492" spans="4:6" ht="15">
      <c r="D492">
        <f t="shared" si="12"/>
        <v>28.518570629732437</v>
      </c>
      <c r="E492" s="7">
        <v>417</v>
      </c>
      <c r="F492" s="8">
        <f t="shared" si="13"/>
        <v>25.50426245219552</v>
      </c>
    </row>
    <row r="493" spans="4:6" ht="15">
      <c r="D493">
        <f t="shared" si="12"/>
        <v>28.425804118316222</v>
      </c>
      <c r="E493" s="7">
        <v>418</v>
      </c>
      <c r="F493" s="8">
        <f t="shared" si="13"/>
        <v>25.43115149508651</v>
      </c>
    </row>
    <row r="494" spans="4:6" ht="15">
      <c r="D494">
        <f t="shared" si="12"/>
        <v>28.333259271415642</v>
      </c>
      <c r="E494" s="7">
        <v>419</v>
      </c>
      <c r="F494" s="8">
        <f t="shared" si="13"/>
        <v>25.35821523577144</v>
      </c>
    </row>
    <row r="495" spans="4:6" ht="15">
      <c r="D495">
        <f t="shared" si="12"/>
        <v>28.240935032225792</v>
      </c>
      <c r="E495" s="7">
        <v>420</v>
      </c>
      <c r="F495" s="8">
        <f t="shared" si="13"/>
        <v>25.285452841363337</v>
      </c>
    </row>
    <row r="496" spans="4:6" ht="15">
      <c r="D496">
        <f t="shared" si="12"/>
        <v>28.148830351481394</v>
      </c>
      <c r="E496" s="7">
        <v>421</v>
      </c>
      <c r="F496" s="8">
        <f t="shared" si="13"/>
        <v>25.212863484917392</v>
      </c>
    </row>
    <row r="497" spans="4:6" ht="15">
      <c r="D497">
        <f t="shared" si="12"/>
        <v>28.056944187385284</v>
      </c>
      <c r="E497" s="7">
        <v>422</v>
      </c>
      <c r="F497" s="8">
        <f t="shared" si="13"/>
        <v>25.140446345374414</v>
      </c>
    </row>
    <row r="498" spans="4:6" ht="15">
      <c r="D498">
        <f t="shared" si="12"/>
        <v>27.965275505537704</v>
      </c>
      <c r="E498" s="7">
        <v>423</v>
      </c>
      <c r="F498" s="8">
        <f t="shared" si="13"/>
        <v>25.068200607505418</v>
      </c>
    </row>
    <row r="499" spans="4:6" ht="15">
      <c r="D499">
        <f t="shared" si="12"/>
        <v>27.873823278866297</v>
      </c>
      <c r="E499" s="7">
        <v>424</v>
      </c>
      <c r="F499" s="8">
        <f t="shared" si="13"/>
        <v>24.996125461856195</v>
      </c>
    </row>
    <row r="500" spans="4:6" ht="15">
      <c r="D500">
        <f t="shared" si="12"/>
        <v>27.782586487557353</v>
      </c>
      <c r="E500" s="7">
        <v>425</v>
      </c>
      <c r="F500" s="8">
        <f t="shared" si="13"/>
        <v>24.924220104693177</v>
      </c>
    </row>
    <row r="501" spans="4:6" ht="15">
      <c r="D501">
        <f t="shared" si="12"/>
        <v>27.691564118987287</v>
      </c>
      <c r="E501" s="7">
        <v>426</v>
      </c>
      <c r="F501" s="8">
        <f t="shared" si="13"/>
        <v>24.852483737949512</v>
      </c>
    </row>
    <row r="502" spans="4:6" ht="15">
      <c r="D502">
        <f t="shared" si="12"/>
        <v>27.600755167655393</v>
      </c>
      <c r="E502" s="7">
        <v>427</v>
      </c>
      <c r="F502" s="8">
        <f t="shared" si="13"/>
        <v>24.780915569171952</v>
      </c>
    </row>
    <row r="503" spans="4:6" ht="15">
      <c r="D503">
        <f t="shared" si="12"/>
        <v>27.51015863511705</v>
      </c>
      <c r="E503" s="7">
        <v>428</v>
      </c>
      <c r="F503" s="8">
        <f t="shared" si="13"/>
        <v>24.70951481146838</v>
      </c>
    </row>
    <row r="504" spans="4:6" ht="15">
      <c r="D504">
        <f t="shared" si="12"/>
        <v>27.419773529917933</v>
      </c>
      <c r="E504" s="7">
        <v>429</v>
      </c>
      <c r="F504" s="8">
        <f t="shared" si="13"/>
        <v>24.638280683455804</v>
      </c>
    </row>
    <row r="505" spans="4:6" ht="15">
      <c r="D505">
        <f t="shared" si="12"/>
        <v>27.329598867528972</v>
      </c>
      <c r="E505" s="7">
        <v>430</v>
      </c>
      <c r="F505" s="8">
        <f t="shared" si="13"/>
        <v>24.567212409209105</v>
      </c>
    </row>
    <row r="506" spans="4:6" ht="15">
      <c r="D506">
        <f t="shared" si="12"/>
        <v>27.239633670281876</v>
      </c>
      <c r="E506" s="7">
        <v>431</v>
      </c>
      <c r="F506" s="8">
        <f t="shared" si="13"/>
        <v>24.496309218210314</v>
      </c>
    </row>
    <row r="507" spans="4:6" ht="15">
      <c r="D507">
        <f t="shared" si="12"/>
        <v>27.14987696730563</v>
      </c>
      <c r="E507" s="7">
        <v>432</v>
      </c>
      <c r="F507" s="8">
        <f t="shared" si="13"/>
        <v>24.425570345298524</v>
      </c>
    </row>
    <row r="508" spans="4:6" ht="15">
      <c r="D508">
        <f t="shared" si="12"/>
        <v>27.060327794463603</v>
      </c>
      <c r="E508" s="7">
        <v>433</v>
      </c>
      <c r="F508" s="8">
        <f t="shared" si="13"/>
        <v>24.3549950306203</v>
      </c>
    </row>
    <row r="509" spans="4:6" ht="15">
      <c r="D509">
        <f t="shared" si="12"/>
        <v>26.97098519429133</v>
      </c>
      <c r="E509" s="7">
        <v>434</v>
      </c>
      <c r="F509" s="8">
        <f t="shared" si="13"/>
        <v>24.28458251958071</v>
      </c>
    </row>
    <row r="510" spans="4:6" ht="15">
      <c r="D510">
        <f t="shared" si="12"/>
        <v>26.881848215935293</v>
      </c>
      <c r="E510" s="7">
        <v>435</v>
      </c>
      <c r="F510" s="8">
        <f t="shared" si="13"/>
        <v>24.21433206279491</v>
      </c>
    </row>
    <row r="511" spans="4:6" ht="15">
      <c r="D511">
        <f t="shared" si="12"/>
        <v>26.792915915091925</v>
      </c>
      <c r="E511" s="7">
        <v>436</v>
      </c>
      <c r="F511" s="8">
        <f t="shared" si="13"/>
        <v>24.144242916040298</v>
      </c>
    </row>
    <row r="512" spans="4:6" ht="15">
      <c r="D512">
        <f t="shared" si="12"/>
        <v>26.704187353947816</v>
      </c>
      <c r="E512" s="7">
        <v>437</v>
      </c>
      <c r="F512" s="8">
        <f t="shared" si="13"/>
        <v>24.07431434020927</v>
      </c>
    </row>
    <row r="513" spans="4:6" ht="15">
      <c r="D513">
        <f t="shared" si="12"/>
        <v>26.61566160112025</v>
      </c>
      <c r="E513" s="7">
        <v>438</v>
      </c>
      <c r="F513" s="8">
        <f t="shared" si="13"/>
        <v>24.004545601262322</v>
      </c>
    </row>
    <row r="514" spans="4:6" ht="15">
      <c r="D514">
        <f t="shared" si="12"/>
        <v>26.527337731598635</v>
      </c>
      <c r="E514" s="7">
        <v>439</v>
      </c>
      <c r="F514" s="8">
        <f t="shared" si="13"/>
        <v>23.934935970181925</v>
      </c>
    </row>
    <row r="515" spans="4:6" ht="15">
      <c r="D515">
        <f t="shared" si="12"/>
        <v>26.439214826686396</v>
      </c>
      <c r="E515" s="7">
        <v>440</v>
      </c>
      <c r="F515" s="8">
        <f t="shared" si="13"/>
        <v>23.86548472292685</v>
      </c>
    </row>
    <row r="516" spans="4:6" ht="15">
      <c r="D516">
        <f t="shared" si="12"/>
        <v>26.351291973943688</v>
      </c>
      <c r="E516" s="7">
        <v>441</v>
      </c>
      <c r="F516" s="8">
        <f t="shared" si="13"/>
        <v>23.79619114038678</v>
      </c>
    </row>
    <row r="517" spans="4:6" ht="15">
      <c r="D517">
        <f t="shared" si="12"/>
        <v>26.26356826713078</v>
      </c>
      <c r="E517" s="7">
        <v>442</v>
      </c>
      <c r="F517" s="8">
        <f t="shared" si="13"/>
        <v>23.727054508337943</v>
      </c>
    </row>
    <row r="518" spans="4:6" ht="15">
      <c r="D518">
        <f t="shared" si="12"/>
        <v>26.176042806151912</v>
      </c>
      <c r="E518" s="7">
        <v>443</v>
      </c>
      <c r="F518" s="8">
        <f t="shared" si="13"/>
        <v>23.65807411739857</v>
      </c>
    </row>
    <row r="519" spans="4:6" ht="15">
      <c r="D519">
        <f t="shared" si="12"/>
        <v>26.088714696999972</v>
      </c>
      <c r="E519" s="7">
        <v>444</v>
      </c>
      <c r="F519" s="8">
        <f t="shared" si="13"/>
        <v>23.589249262985618</v>
      </c>
    </row>
    <row r="520" spans="4:6" ht="15">
      <c r="D520">
        <f t="shared" si="12"/>
        <v>26.001583051701544</v>
      </c>
      <c r="E520" s="7">
        <v>445</v>
      </c>
      <c r="F520" s="8">
        <f t="shared" si="13"/>
        <v>23.52057924527128</v>
      </c>
    </row>
    <row r="521" spans="4:6" ht="15">
      <c r="D521">
        <f t="shared" si="12"/>
        <v>25.914646988262945</v>
      </c>
      <c r="E521" s="7">
        <v>446</v>
      </c>
      <c r="F521" s="8">
        <f t="shared" si="13"/>
        <v>23.452063369140433</v>
      </c>
    </row>
    <row r="522" spans="4:6" ht="15">
      <c r="D522">
        <f t="shared" si="12"/>
        <v>25.8279056306165</v>
      </c>
      <c r="E522" s="7">
        <v>447</v>
      </c>
      <c r="F522" s="8">
        <f t="shared" si="13"/>
        <v>23.383700944148387</v>
      </c>
    </row>
    <row r="523" spans="4:6" ht="15">
      <c r="D523">
        <f t="shared" si="12"/>
        <v>25.741358108567653</v>
      </c>
      <c r="E523" s="7">
        <v>448</v>
      </c>
      <c r="F523" s="8">
        <f t="shared" si="13"/>
        <v>23.31549128447915</v>
      </c>
    </row>
    <row r="524" spans="4:6" ht="15">
      <c r="D524">
        <f t="shared" si="12"/>
        <v>25.655003557742504</v>
      </c>
      <c r="E524" s="7">
        <v>449</v>
      </c>
      <c r="F524" s="8">
        <f t="shared" si="13"/>
        <v>23.247433708904083</v>
      </c>
    </row>
    <row r="525" spans="4:6" ht="15">
      <c r="D525">
        <f aca="true" t="shared" si="14" ref="D525:D588">(-38.73*LN(E525))+262.18</f>
        <v>25.56884111953616</v>
      </c>
      <c r="E525" s="7">
        <v>450</v>
      </c>
      <c r="F525" s="8">
        <f aca="true" t="shared" si="15" ref="F525:F588">(-30.52381*LN(E525))+209.65704</f>
        <v>23.17952754074122</v>
      </c>
    </row>
    <row r="526" spans="4:6" ht="15">
      <c r="D526">
        <f t="shared" si="14"/>
        <v>25.482869941061296</v>
      </c>
      <c r="E526" s="7">
        <v>451</v>
      </c>
      <c r="F526" s="8">
        <f t="shared" si="15"/>
        <v>23.111772107814744</v>
      </c>
    </row>
    <row r="527" spans="4:6" ht="15">
      <c r="D527">
        <f t="shared" si="14"/>
        <v>25.397089175097705</v>
      </c>
      <c r="E527" s="7">
        <v>452</v>
      </c>
      <c r="F527" s="8">
        <f t="shared" si="15"/>
        <v>23.044166742415115</v>
      </c>
    </row>
    <row r="528" spans="4:6" ht="15">
      <c r="D528">
        <f t="shared" si="14"/>
        <v>25.311497980042105</v>
      </c>
      <c r="E528" s="7">
        <v>453</v>
      </c>
      <c r="F528" s="8">
        <f t="shared" si="15"/>
        <v>22.976710781259698</v>
      </c>
    </row>
    <row r="529" spans="4:6" ht="15">
      <c r="D529">
        <f t="shared" si="14"/>
        <v>25.226095519858603</v>
      </c>
      <c r="E529" s="7">
        <v>454</v>
      </c>
      <c r="F529" s="8">
        <f t="shared" si="15"/>
        <v>22.909403565453488</v>
      </c>
    </row>
    <row r="530" spans="4:6" ht="15">
      <c r="D530">
        <f t="shared" si="14"/>
        <v>25.14088096402972</v>
      </c>
      <c r="E530" s="7">
        <v>455</v>
      </c>
      <c r="F530" s="8">
        <f t="shared" si="15"/>
        <v>22.84224444045077</v>
      </c>
    </row>
    <row r="531" spans="4:6" ht="15">
      <c r="D531">
        <f t="shared" si="14"/>
        <v>25.055853487507846</v>
      </c>
      <c r="E531" s="7">
        <v>456</v>
      </c>
      <c r="F531" s="8">
        <f t="shared" si="15"/>
        <v>22.775232756016663</v>
      </c>
    </row>
    <row r="532" spans="4:6" ht="15">
      <c r="D532">
        <f t="shared" si="14"/>
        <v>24.971012270667472</v>
      </c>
      <c r="E532" s="7">
        <v>457</v>
      </c>
      <c r="F532" s="8">
        <f t="shared" si="15"/>
        <v>22.708367866189548</v>
      </c>
    </row>
    <row r="533" spans="4:6" ht="15">
      <c r="D533">
        <f t="shared" si="14"/>
        <v>24.88635649925763</v>
      </c>
      <c r="E533" s="7">
        <v>458</v>
      </c>
      <c r="F533" s="8">
        <f t="shared" si="15"/>
        <v>22.641649129243575</v>
      </c>
    </row>
    <row r="534" spans="4:6" ht="15">
      <c r="D534">
        <f t="shared" si="14"/>
        <v>24.801885364355115</v>
      </c>
      <c r="E534" s="7">
        <v>459</v>
      </c>
      <c r="F534" s="8">
        <f t="shared" si="15"/>
        <v>22.575075907651808</v>
      </c>
    </row>
    <row r="535" spans="4:6" ht="15">
      <c r="D535">
        <f t="shared" si="14"/>
        <v>24.71759806231799</v>
      </c>
      <c r="E535" s="7">
        <v>460</v>
      </c>
      <c r="F535" s="8">
        <f t="shared" si="15"/>
        <v>22.508647568049582</v>
      </c>
    </row>
    <row r="536" spans="4:6" ht="15">
      <c r="D536">
        <f t="shared" si="14"/>
        <v>24.63349379473982</v>
      </c>
      <c r="E536" s="7">
        <v>461</v>
      </c>
      <c r="F536" s="8">
        <f t="shared" si="15"/>
        <v>22.44236348119847</v>
      </c>
    </row>
    <row r="537" spans="4:6" ht="15">
      <c r="D537">
        <f t="shared" si="14"/>
        <v>24.54957176840429</v>
      </c>
      <c r="E537" s="7">
        <v>462</v>
      </c>
      <c r="F537" s="8">
        <f t="shared" si="15"/>
        <v>22.376223021950295</v>
      </c>
    </row>
    <row r="538" spans="4:6" ht="15">
      <c r="D538">
        <f t="shared" si="14"/>
        <v>24.465831195240185</v>
      </c>
      <c r="E538" s="7">
        <v>463</v>
      </c>
      <c r="F538" s="8">
        <f t="shared" si="15"/>
        <v>22.310225569212065</v>
      </c>
    </row>
    <row r="539" spans="4:6" ht="15">
      <c r="D539">
        <f t="shared" si="14"/>
        <v>24.382271292277153</v>
      </c>
      <c r="E539" s="7">
        <v>464</v>
      </c>
      <c r="F539" s="8">
        <f t="shared" si="15"/>
        <v>22.244370505910695</v>
      </c>
    </row>
    <row r="540" spans="4:6" ht="15">
      <c r="D540">
        <f t="shared" si="14"/>
        <v>24.298891281601726</v>
      </c>
      <c r="E540" s="7">
        <v>465</v>
      </c>
      <c r="F540" s="8">
        <f t="shared" si="15"/>
        <v>22.17865721895859</v>
      </c>
    </row>
    <row r="541" spans="4:6" ht="15">
      <c r="D541">
        <f t="shared" si="14"/>
        <v>24.215690390313767</v>
      </c>
      <c r="E541" s="7">
        <v>466</v>
      </c>
      <c r="F541" s="8">
        <f t="shared" si="15"/>
        <v>22.113085099219262</v>
      </c>
    </row>
    <row r="542" spans="4:6" ht="15">
      <c r="D542">
        <f t="shared" si="14"/>
        <v>24.132667850483614</v>
      </c>
      <c r="E542" s="7">
        <v>467</v>
      </c>
      <c r="F542" s="8">
        <f t="shared" si="15"/>
        <v>22.047653541473522</v>
      </c>
    </row>
    <row r="543" spans="4:6" ht="15">
      <c r="D543">
        <f t="shared" si="14"/>
        <v>24.049822899109557</v>
      </c>
      <c r="E543" s="7">
        <v>468</v>
      </c>
      <c r="F543" s="8">
        <f t="shared" si="15"/>
        <v>21.982361944385957</v>
      </c>
    </row>
    <row r="544" spans="4:6" ht="15">
      <c r="D544">
        <f t="shared" si="14"/>
        <v>23.96715477807564</v>
      </c>
      <c r="E544" s="7">
        <v>469</v>
      </c>
      <c r="F544" s="8">
        <f t="shared" si="15"/>
        <v>21.91720971047178</v>
      </c>
    </row>
    <row r="545" spans="4:6" ht="15">
      <c r="D545">
        <f t="shared" si="14"/>
        <v>23.884662734110066</v>
      </c>
      <c r="E545" s="7">
        <v>470</v>
      </c>
      <c r="F545" s="8">
        <f t="shared" si="15"/>
        <v>21.852196246063897</v>
      </c>
    </row>
    <row r="546" spans="4:6" ht="15">
      <c r="D546">
        <f t="shared" si="14"/>
        <v>23.802346018744174</v>
      </c>
      <c r="E546" s="7">
        <v>471</v>
      </c>
      <c r="F546" s="8">
        <f t="shared" si="15"/>
        <v>21.787320961280727</v>
      </c>
    </row>
    <row r="547" spans="4:6" ht="15">
      <c r="D547">
        <f t="shared" si="14"/>
        <v>23.72020388827147</v>
      </c>
      <c r="E547" s="7">
        <v>472</v>
      </c>
      <c r="F547" s="8">
        <f t="shared" si="15"/>
        <v>21.722583269993777</v>
      </c>
    </row>
    <row r="548" spans="4:6" ht="15">
      <c r="D548">
        <f t="shared" si="14"/>
        <v>23.63823560370747</v>
      </c>
      <c r="E548" s="7">
        <v>473</v>
      </c>
      <c r="F548" s="8">
        <f t="shared" si="15"/>
        <v>21.657982589796063</v>
      </c>
    </row>
    <row r="549" spans="4:6" ht="15">
      <c r="D549">
        <f t="shared" si="14"/>
        <v>23.55644043074969</v>
      </c>
      <c r="E549" s="7">
        <v>474</v>
      </c>
      <c r="F549" s="8">
        <f t="shared" si="15"/>
        <v>21.593518341970594</v>
      </c>
    </row>
    <row r="550" spans="4:6" ht="15">
      <c r="D550">
        <f t="shared" si="14"/>
        <v>23.474817639738376</v>
      </c>
      <c r="E550" s="7">
        <v>475</v>
      </c>
      <c r="F550" s="8">
        <f t="shared" si="15"/>
        <v>21.529189951459358</v>
      </c>
    </row>
    <row r="551" spans="4:6" ht="15">
      <c r="D551">
        <f t="shared" si="14"/>
        <v>23.39336650561711</v>
      </c>
      <c r="E551" s="7">
        <v>476</v>
      </c>
      <c r="F551" s="8">
        <f t="shared" si="15"/>
        <v>21.464996846832406</v>
      </c>
    </row>
    <row r="552" spans="4:6" ht="15">
      <c r="D552">
        <f t="shared" si="14"/>
        <v>23.31208630789456</v>
      </c>
      <c r="E552" s="7">
        <v>477</v>
      </c>
      <c r="F552" s="8">
        <f t="shared" si="15"/>
        <v>21.40093846025752</v>
      </c>
    </row>
    <row r="553" spans="4:6" ht="15">
      <c r="D553">
        <f t="shared" si="14"/>
        <v>23.230976330605927</v>
      </c>
      <c r="E553" s="7">
        <v>478</v>
      </c>
      <c r="F553" s="8">
        <f t="shared" si="15"/>
        <v>21.33701422746995</v>
      </c>
    </row>
    <row r="554" spans="4:6" ht="15">
      <c r="D554">
        <f t="shared" si="14"/>
        <v>23.150035862275303</v>
      </c>
      <c r="E554" s="7">
        <v>479</v>
      </c>
      <c r="F554" s="8">
        <f t="shared" si="15"/>
        <v>21.273223587742734</v>
      </c>
    </row>
    <row r="555" spans="4:6" ht="15">
      <c r="D555">
        <f t="shared" si="14"/>
        <v>23.06926419587802</v>
      </c>
      <c r="E555" s="7">
        <v>480</v>
      </c>
      <c r="F555" s="8">
        <f t="shared" si="15"/>
        <v>21.209565983857004</v>
      </c>
    </row>
    <row r="556" spans="4:6" ht="15">
      <c r="D556">
        <f t="shared" si="14"/>
        <v>22.9886606288039</v>
      </c>
      <c r="E556" s="7">
        <v>481</v>
      </c>
      <c r="F556" s="8">
        <f t="shared" si="15"/>
        <v>21.14604086207305</v>
      </c>
    </row>
    <row r="557" spans="4:6" ht="15">
      <c r="D557">
        <f t="shared" si="14"/>
        <v>22.90822446282027</v>
      </c>
      <c r="E557" s="7">
        <v>482</v>
      </c>
      <c r="F557" s="8">
        <f t="shared" si="15"/>
        <v>21.08264767210113</v>
      </c>
    </row>
    <row r="558" spans="4:6" ht="15">
      <c r="D558">
        <f t="shared" si="14"/>
        <v>22.827955004035914</v>
      </c>
      <c r="E558" s="7">
        <v>483</v>
      </c>
      <c r="F558" s="8">
        <f t="shared" si="15"/>
        <v>21.019385867073055</v>
      </c>
    </row>
    <row r="559" spans="4:6" ht="15">
      <c r="D559">
        <f t="shared" si="14"/>
        <v>22.747851562864867</v>
      </c>
      <c r="E559" s="7">
        <v>484</v>
      </c>
      <c r="F559" s="8">
        <f t="shared" si="15"/>
        <v>20.95625490351378</v>
      </c>
    </row>
    <row r="560" spans="4:6" ht="15">
      <c r="D560">
        <f t="shared" si="14"/>
        <v>22.667913453991304</v>
      </c>
      <c r="E560" s="7">
        <v>485</v>
      </c>
      <c r="F560" s="8">
        <f t="shared" si="15"/>
        <v>20.893254241313514</v>
      </c>
    </row>
    <row r="561" spans="4:6" ht="15">
      <c r="D561">
        <f t="shared" si="14"/>
        <v>22.588139996333894</v>
      </c>
      <c r="E561" s="7">
        <v>486</v>
      </c>
      <c r="F561" s="8">
        <f t="shared" si="15"/>
        <v>20.83038334369985</v>
      </c>
    </row>
    <row r="562" spans="4:6" ht="15">
      <c r="D562">
        <f t="shared" si="14"/>
        <v>22.508530513011323</v>
      </c>
      <c r="E562" s="7">
        <v>487</v>
      </c>
      <c r="F562" s="8">
        <f t="shared" si="15"/>
        <v>20.767641677210406</v>
      </c>
    </row>
    <row r="563" spans="4:6" ht="15">
      <c r="D563">
        <f t="shared" si="14"/>
        <v>22.42908433130762</v>
      </c>
      <c r="E563" s="7">
        <v>488</v>
      </c>
      <c r="F563" s="8">
        <f t="shared" si="15"/>
        <v>20.70502871166562</v>
      </c>
    </row>
    <row r="564" spans="4:6" ht="15">
      <c r="D564">
        <f t="shared" si="14"/>
        <v>22.349800782638226</v>
      </c>
      <c r="E564" s="7">
        <v>489</v>
      </c>
      <c r="F564" s="8">
        <f t="shared" si="15"/>
        <v>20.642543920141975</v>
      </c>
    </row>
    <row r="565" spans="4:6" ht="15">
      <c r="D565">
        <f t="shared" si="14"/>
        <v>22.270679202516078</v>
      </c>
      <c r="E565" s="7">
        <v>490</v>
      </c>
      <c r="F565" s="8">
        <f t="shared" si="15"/>
        <v>20.58018677894529</v>
      </c>
    </row>
    <row r="566" spans="4:6" ht="15">
      <c r="D566">
        <f t="shared" si="14"/>
        <v>22.19171893051825</v>
      </c>
      <c r="E566" s="7">
        <v>491</v>
      </c>
      <c r="F566" s="8">
        <f t="shared" si="15"/>
        <v>20.517956767584337</v>
      </c>
    </row>
    <row r="567" spans="4:6" ht="15">
      <c r="D567">
        <f t="shared" si="14"/>
        <v>22.11291931025295</v>
      </c>
      <c r="E567" s="7">
        <v>492</v>
      </c>
      <c r="F567" s="8">
        <f t="shared" si="15"/>
        <v>20.455853368744926</v>
      </c>
    </row>
    <row r="568" spans="4:6" ht="15">
      <c r="D568">
        <f t="shared" si="14"/>
        <v>22.034279689326638</v>
      </c>
      <c r="E568" s="7">
        <v>493</v>
      </c>
      <c r="F568" s="8">
        <f t="shared" si="15"/>
        <v>20.393876068263978</v>
      </c>
    </row>
    <row r="569" spans="4:6" ht="15">
      <c r="D569">
        <f t="shared" si="14"/>
        <v>21.955799419311774</v>
      </c>
      <c r="E569" s="7">
        <v>494</v>
      </c>
      <c r="F569" s="8">
        <f t="shared" si="15"/>
        <v>20.332024355104096</v>
      </c>
    </row>
    <row r="570" spans="4:6" ht="15">
      <c r="D570">
        <f t="shared" si="14"/>
        <v>21.87747785571466</v>
      </c>
      <c r="E570" s="7">
        <v>495</v>
      </c>
      <c r="F570" s="8">
        <f t="shared" si="15"/>
        <v>20.270297721328177</v>
      </c>
    </row>
    <row r="571" spans="4:6" ht="15">
      <c r="D571">
        <f t="shared" si="14"/>
        <v>21.799314357943558</v>
      </c>
      <c r="E571" s="7">
        <v>496</v>
      </c>
      <c r="F571" s="8">
        <f t="shared" si="15"/>
        <v>20.208695662074376</v>
      </c>
    </row>
    <row r="572" spans="4:6" ht="15">
      <c r="D572">
        <f t="shared" si="14"/>
        <v>21.7213082892776</v>
      </c>
      <c r="E572" s="7">
        <v>497</v>
      </c>
      <c r="F572" s="8">
        <f t="shared" si="15"/>
        <v>20.147217675531436</v>
      </c>
    </row>
    <row r="573" spans="4:6" ht="15">
      <c r="D573">
        <f t="shared" si="14"/>
        <v>21.643459016835237</v>
      </c>
      <c r="E573" s="7">
        <v>498</v>
      </c>
      <c r="F573" s="8">
        <f t="shared" si="15"/>
        <v>20.08586326291413</v>
      </c>
    </row>
    <row r="574" spans="4:6" ht="15">
      <c r="D574">
        <f t="shared" si="14"/>
        <v>21.565765911543707</v>
      </c>
      <c r="E574" s="7">
        <v>499</v>
      </c>
      <c r="F574" s="8">
        <f t="shared" si="15"/>
        <v>20.024631928438822</v>
      </c>
    </row>
    <row r="575" spans="4:6" ht="15">
      <c r="D575">
        <f t="shared" si="14"/>
        <v>21.48822834810855</v>
      </c>
      <c r="E575" s="7">
        <v>500</v>
      </c>
      <c r="F575" s="8">
        <f t="shared" si="15"/>
        <v>19.963523179299727</v>
      </c>
    </row>
    <row r="576" spans="4:6" ht="15">
      <c r="D576">
        <f t="shared" si="14"/>
        <v>21.410845704983217</v>
      </c>
      <c r="E576" s="7">
        <v>501</v>
      </c>
      <c r="F576" s="8">
        <f t="shared" si="15"/>
        <v>19.90253652564479</v>
      </c>
    </row>
    <row r="577" spans="4:6" ht="15">
      <c r="D577">
        <f t="shared" si="14"/>
        <v>21.333617364339375</v>
      </c>
      <c r="E577" s="7">
        <v>502</v>
      </c>
      <c r="F577" s="8">
        <f t="shared" si="15"/>
        <v>19.841671480552407</v>
      </c>
    </row>
    <row r="578" spans="4:6" ht="15">
      <c r="D578">
        <f t="shared" si="14"/>
        <v>21.256542712037117</v>
      </c>
      <c r="E578" s="7">
        <v>503</v>
      </c>
      <c r="F578" s="8">
        <f t="shared" si="15"/>
        <v>19.780927560007854</v>
      </c>
    </row>
    <row r="579" spans="4:6" ht="15">
      <c r="D579">
        <f t="shared" si="14"/>
        <v>21.179621137595916</v>
      </c>
      <c r="E579" s="7">
        <v>504</v>
      </c>
      <c r="F579" s="8">
        <f t="shared" si="15"/>
        <v>19.72030428288045</v>
      </c>
    </row>
    <row r="580" spans="4:6" ht="15">
      <c r="D580">
        <f t="shared" si="14"/>
        <v>21.102852034165323</v>
      </c>
      <c r="E580" s="7">
        <v>505</v>
      </c>
      <c r="F580" s="8">
        <f t="shared" si="15"/>
        <v>19.659801170900465</v>
      </c>
    </row>
    <row r="581" spans="4:6" ht="15">
      <c r="D581">
        <f t="shared" si="14"/>
        <v>21.02623479849649</v>
      </c>
      <c r="E581" s="7">
        <v>506</v>
      </c>
      <c r="F581" s="8">
        <f t="shared" si="15"/>
        <v>19.59941774863654</v>
      </c>
    </row>
    <row r="582" spans="4:6" ht="15">
      <c r="D582">
        <f t="shared" si="14"/>
        <v>20.949768830913484</v>
      </c>
      <c r="E582" s="7">
        <v>507</v>
      </c>
      <c r="F582" s="8">
        <f t="shared" si="15"/>
        <v>19.53915354347339</v>
      </c>
    </row>
    <row r="583" spans="4:6" ht="15">
      <c r="D583">
        <f t="shared" si="14"/>
        <v>20.87345353528542</v>
      </c>
      <c r="E583" s="7">
        <v>508</v>
      </c>
      <c r="F583" s="8">
        <f t="shared" si="15"/>
        <v>19.47900808558944</v>
      </c>
    </row>
    <row r="584" spans="4:6" ht="15">
      <c r="D584">
        <f t="shared" si="14"/>
        <v>20.797288318998284</v>
      </c>
      <c r="E584" s="7">
        <v>509</v>
      </c>
      <c r="F584" s="8">
        <f t="shared" si="15"/>
        <v>19.41898090793498</v>
      </c>
    </row>
    <row r="585" spans="4:6" ht="15">
      <c r="D585">
        <f t="shared" si="14"/>
        <v>20.721272592927505</v>
      </c>
      <c r="E585" s="7">
        <v>510</v>
      </c>
      <c r="F585" s="8">
        <f t="shared" si="15"/>
        <v>19.359071546210316</v>
      </c>
    </row>
    <row r="586" spans="4:6" ht="15">
      <c r="D586">
        <f t="shared" si="14"/>
        <v>20.645405771410566</v>
      </c>
      <c r="E586" s="7">
        <v>511</v>
      </c>
      <c r="F586" s="8">
        <f t="shared" si="15"/>
        <v>19.299279538844246</v>
      </c>
    </row>
    <row r="587" spans="4:6" ht="15">
      <c r="D587">
        <f t="shared" si="14"/>
        <v>20.56968727221988</v>
      </c>
      <c r="E587" s="7">
        <v>512</v>
      </c>
      <c r="F587" s="8">
        <f t="shared" si="15"/>
        <v>19.239604426972818</v>
      </c>
    </row>
    <row r="588" spans="4:6" ht="15">
      <c r="D588">
        <f t="shared" si="14"/>
        <v>20.49411651653614</v>
      </c>
      <c r="E588" s="7">
        <v>513</v>
      </c>
      <c r="F588" s="8">
        <f t="shared" si="15"/>
        <v>19.180045754418018</v>
      </c>
    </row>
    <row r="589" spans="4:6" ht="15">
      <c r="D589">
        <f aca="true" t="shared" si="16" ref="D589:D652">(-38.73*LN(E589))+262.18</f>
        <v>20.418692928921473</v>
      </c>
      <c r="E589" s="7">
        <v>514</v>
      </c>
      <c r="F589" s="8">
        <f aca="true" t="shared" si="17" ref="F589:F652">(-30.52381*LN(E589))+209.65704</f>
        <v>19.120603067666963</v>
      </c>
    </row>
    <row r="590" spans="4:6" ht="15">
      <c r="D590">
        <f t="shared" si="16"/>
        <v>20.343415937293514</v>
      </c>
      <c r="E590" s="7">
        <v>515</v>
      </c>
      <c r="F590" s="8">
        <f t="shared" si="17"/>
        <v>19.061275915851212</v>
      </c>
    </row>
    <row r="591" spans="4:6" ht="15">
      <c r="D591">
        <f t="shared" si="16"/>
        <v>20.268284972899096</v>
      </c>
      <c r="E591" s="7">
        <v>516</v>
      </c>
      <c r="F591" s="8">
        <f t="shared" si="17"/>
        <v>19.002063850726216</v>
      </c>
    </row>
    <row r="592" spans="4:6" ht="15">
      <c r="D592">
        <f t="shared" si="16"/>
        <v>20.193299470288565</v>
      </c>
      <c r="E592" s="7">
        <v>517</v>
      </c>
      <c r="F592" s="8">
        <f t="shared" si="17"/>
        <v>18.942966426650855</v>
      </c>
    </row>
    <row r="593" spans="4:6" ht="15">
      <c r="D593">
        <f t="shared" si="16"/>
        <v>20.118458867290258</v>
      </c>
      <c r="E593" s="7">
        <v>518</v>
      </c>
      <c r="F593" s="8">
        <f t="shared" si="17"/>
        <v>18.88398320056757</v>
      </c>
    </row>
    <row r="594" spans="4:6" ht="15">
      <c r="D594">
        <f t="shared" si="16"/>
        <v>20.043762604985176</v>
      </c>
      <c r="E594" s="7">
        <v>519</v>
      </c>
      <c r="F594" s="8">
        <f t="shared" si="17"/>
        <v>18.825113731982213</v>
      </c>
    </row>
    <row r="595" spans="4:6" ht="15">
      <c r="D595">
        <f t="shared" si="16"/>
        <v>19.969210127681947</v>
      </c>
      <c r="E595" s="7">
        <v>520</v>
      </c>
      <c r="F595" s="8">
        <f t="shared" si="17"/>
        <v>18.766357582944437</v>
      </c>
    </row>
    <row r="596" spans="4:6" ht="15">
      <c r="D596">
        <f t="shared" si="16"/>
        <v>19.894800882892127</v>
      </c>
      <c r="E596" s="7">
        <v>521</v>
      </c>
      <c r="F596" s="8">
        <f t="shared" si="17"/>
        <v>18.707714318028138</v>
      </c>
    </row>
    <row r="597" spans="4:6" ht="15">
      <c r="D597">
        <f t="shared" si="16"/>
        <v>19.820534321305416</v>
      </c>
      <c r="E597" s="7">
        <v>522</v>
      </c>
      <c r="F597" s="8">
        <f t="shared" si="17"/>
        <v>18.64918350431202</v>
      </c>
    </row>
    <row r="598" spans="4:6" ht="15">
      <c r="D598">
        <f t="shared" si="16"/>
        <v>19.746409896765556</v>
      </c>
      <c r="E598" s="7">
        <v>523</v>
      </c>
      <c r="F598" s="8">
        <f t="shared" si="17"/>
        <v>18.590764711360436</v>
      </c>
    </row>
    <row r="599" spans="4:6" ht="15">
      <c r="D599">
        <f t="shared" si="16"/>
        <v>19.67242706624606</v>
      </c>
      <c r="E599" s="7">
        <v>524</v>
      </c>
      <c r="F599" s="8">
        <f t="shared" si="17"/>
        <v>18.532457511204512</v>
      </c>
    </row>
    <row r="600" spans="4:6" ht="15">
      <c r="D600">
        <f t="shared" si="16"/>
        <v>19.598585289826445</v>
      </c>
      <c r="E600" s="7">
        <v>525</v>
      </c>
      <c r="F600" s="8">
        <f t="shared" si="17"/>
        <v>18.47426147832317</v>
      </c>
    </row>
    <row r="601" spans="4:6" ht="15">
      <c r="D601">
        <f t="shared" si="16"/>
        <v>19.524884030668517</v>
      </c>
      <c r="E601" s="7">
        <v>526</v>
      </c>
      <c r="F601" s="8">
        <f t="shared" si="17"/>
        <v>18.416176189624537</v>
      </c>
    </row>
    <row r="602" spans="4:6" ht="15">
      <c r="D602">
        <f t="shared" si="16"/>
        <v>19.451322754993072</v>
      </c>
      <c r="E602" s="7">
        <v>527</v>
      </c>
      <c r="F602" s="8">
        <f t="shared" si="17"/>
        <v>18.35820122442766</v>
      </c>
    </row>
    <row r="603" spans="4:6" ht="15">
      <c r="D603">
        <f t="shared" si="16"/>
        <v>19.37790093205652</v>
      </c>
      <c r="E603" s="7">
        <v>528</v>
      </c>
      <c r="F603" s="8">
        <f t="shared" si="17"/>
        <v>18.300336164443962</v>
      </c>
    </row>
    <row r="604" spans="4:6" ht="15">
      <c r="D604">
        <f t="shared" si="16"/>
        <v>19.304618034128083</v>
      </c>
      <c r="E604" s="7">
        <v>529</v>
      </c>
      <c r="F604" s="8">
        <f t="shared" si="17"/>
        <v>18.2425805937593</v>
      </c>
    </row>
    <row r="605" spans="4:6" ht="15">
      <c r="D605">
        <f t="shared" si="16"/>
        <v>19.23147353646695</v>
      </c>
      <c r="E605" s="7">
        <v>530</v>
      </c>
      <c r="F605" s="8">
        <f t="shared" si="17"/>
        <v>18.18493409881603</v>
      </c>
    </row>
    <row r="606" spans="4:6" ht="15">
      <c r="D606">
        <f t="shared" si="16"/>
        <v>19.158466917299734</v>
      </c>
      <c r="E606" s="7">
        <v>531</v>
      </c>
      <c r="F606" s="8">
        <f t="shared" si="17"/>
        <v>18.127396268395074</v>
      </c>
    </row>
    <row r="607" spans="4:6" ht="15">
      <c r="D607">
        <f t="shared" si="16"/>
        <v>19.085597657798132</v>
      </c>
      <c r="E607" s="7">
        <v>532</v>
      </c>
      <c r="F607" s="8">
        <f t="shared" si="17"/>
        <v>18.069966693598616</v>
      </c>
    </row>
    <row r="608" spans="4:6" ht="15">
      <c r="D608">
        <f t="shared" si="16"/>
        <v>19.012865242056876</v>
      </c>
      <c r="E608" s="7">
        <v>533</v>
      </c>
      <c r="F608" s="8">
        <f t="shared" si="17"/>
        <v>18.012644967832358</v>
      </c>
    </row>
    <row r="609" spans="4:6" ht="15">
      <c r="D609">
        <f t="shared" si="16"/>
        <v>18.94026915707167</v>
      </c>
      <c r="E609" s="7">
        <v>534</v>
      </c>
      <c r="F609" s="8">
        <f t="shared" si="17"/>
        <v>17.95543068678839</v>
      </c>
    </row>
    <row r="610" spans="4:6" ht="15">
      <c r="D610">
        <f t="shared" si="16"/>
        <v>18.867808892717704</v>
      </c>
      <c r="E610" s="7">
        <v>535</v>
      </c>
      <c r="F610" s="8">
        <f t="shared" si="17"/>
        <v>17.898323448428215</v>
      </c>
    </row>
    <row r="611" spans="4:6" ht="15">
      <c r="D611">
        <f t="shared" si="16"/>
        <v>18.795483941727866</v>
      </c>
      <c r="E611" s="7">
        <v>536</v>
      </c>
      <c r="F611" s="8">
        <f t="shared" si="17"/>
        <v>17.841322852965448</v>
      </c>
    </row>
    <row r="612" spans="4:6" ht="15">
      <c r="D612">
        <f t="shared" si="16"/>
        <v>18.723293799671694</v>
      </c>
      <c r="E612" s="7">
        <v>537</v>
      </c>
      <c r="F612" s="8">
        <f t="shared" si="17"/>
        <v>17.78442850284935</v>
      </c>
    </row>
    <row r="613" spans="4:6" ht="15">
      <c r="D613">
        <f t="shared" si="16"/>
        <v>18.651237964934126</v>
      </c>
      <c r="E613" s="7">
        <v>538</v>
      </c>
      <c r="F613" s="8">
        <f t="shared" si="17"/>
        <v>17.727640002748103</v>
      </c>
    </row>
    <row r="614" spans="4:6" ht="15">
      <c r="D614">
        <f t="shared" si="16"/>
        <v>18.57931593869455</v>
      </c>
      <c r="E614" s="7">
        <v>539</v>
      </c>
      <c r="F614" s="8">
        <f t="shared" si="17"/>
        <v>17.67095695953222</v>
      </c>
    </row>
    <row r="615" spans="4:6" ht="15">
      <c r="D615">
        <f t="shared" si="16"/>
        <v>18.507527224906283</v>
      </c>
      <c r="E615" s="7">
        <v>540</v>
      </c>
      <c r="F615" s="8">
        <f t="shared" si="17"/>
        <v>17.61437898225833</v>
      </c>
    </row>
    <row r="616" spans="4:6" ht="15">
      <c r="D616">
        <f t="shared" si="16"/>
        <v>18.435871330275802</v>
      </c>
      <c r="E616" s="7">
        <v>541</v>
      </c>
      <c r="F616" s="8">
        <f t="shared" si="17"/>
        <v>17.557905682152978</v>
      </c>
    </row>
    <row r="617" spans="4:6" ht="15">
      <c r="D617">
        <f t="shared" si="16"/>
        <v>18.364347764242524</v>
      </c>
      <c r="E617" s="7">
        <v>542</v>
      </c>
      <c r="F617" s="8">
        <f t="shared" si="17"/>
        <v>17.5015366725965</v>
      </c>
    </row>
    <row r="618" spans="4:6" ht="15">
      <c r="D618">
        <f t="shared" si="16"/>
        <v>18.29295603895872</v>
      </c>
      <c r="E618" s="7">
        <v>543</v>
      </c>
      <c r="F618" s="8">
        <f t="shared" si="17"/>
        <v>17.445271569107348</v>
      </c>
    </row>
    <row r="619" spans="4:6" ht="15">
      <c r="D619">
        <f t="shared" si="16"/>
        <v>18.221695669269394</v>
      </c>
      <c r="E619" s="7">
        <v>544</v>
      </c>
      <c r="F619" s="8">
        <f t="shared" si="17"/>
        <v>17.3891099893261</v>
      </c>
    </row>
    <row r="620" spans="4:6" ht="15">
      <c r="D620">
        <f t="shared" si="16"/>
        <v>18.150566172692578</v>
      </c>
      <c r="E620" s="7">
        <v>545</v>
      </c>
      <c r="F620" s="8">
        <f t="shared" si="17"/>
        <v>17.333051553000104</v>
      </c>
    </row>
    <row r="621" spans="4:6" ht="15">
      <c r="D621">
        <f t="shared" si="16"/>
        <v>18.079567069399843</v>
      </c>
      <c r="E621" s="7">
        <v>546</v>
      </c>
      <c r="F621" s="8">
        <f t="shared" si="17"/>
        <v>17.27709588196791</v>
      </c>
    </row>
    <row r="622" spans="4:6" ht="15">
      <c r="D622">
        <f t="shared" si="16"/>
        <v>18.008697882196685</v>
      </c>
      <c r="E622" s="7">
        <v>547</v>
      </c>
      <c r="F622" s="8">
        <f t="shared" si="17"/>
        <v>17.22124260014391</v>
      </c>
    </row>
    <row r="623" spans="4:6" ht="15">
      <c r="D623">
        <f t="shared" si="16"/>
        <v>17.93795813650337</v>
      </c>
      <c r="E623" s="7">
        <v>548</v>
      </c>
      <c r="F623" s="8">
        <f t="shared" si="17"/>
        <v>17.16549133350327</v>
      </c>
    </row>
    <row r="624" spans="4:6" ht="15">
      <c r="D624">
        <f t="shared" si="16"/>
        <v>17.867347360335913</v>
      </c>
      <c r="E624" s="7">
        <v>549</v>
      </c>
      <c r="F624" s="8">
        <f t="shared" si="17"/>
        <v>17.109841710066974</v>
      </c>
    </row>
    <row r="625" spans="4:6" ht="15">
      <c r="D625">
        <f t="shared" si="16"/>
        <v>17.79686508428705</v>
      </c>
      <c r="E625" s="7">
        <v>550</v>
      </c>
      <c r="F625" s="8">
        <f t="shared" si="17"/>
        <v>17.054293359886685</v>
      </c>
    </row>
    <row r="626" spans="4:6" ht="15">
      <c r="D626">
        <f t="shared" si="16"/>
        <v>17.726510841507633</v>
      </c>
      <c r="E626" s="7">
        <v>551</v>
      </c>
      <c r="F626" s="8">
        <f t="shared" si="17"/>
        <v>16.99884591503016</v>
      </c>
    </row>
    <row r="627" spans="4:6" ht="15">
      <c r="D627">
        <f t="shared" si="16"/>
        <v>17.656284167688142</v>
      </c>
      <c r="E627" s="7">
        <v>552</v>
      </c>
      <c r="F627" s="8">
        <f t="shared" si="17"/>
        <v>16.94349900956672</v>
      </c>
    </row>
    <row r="628" spans="4:6" ht="15">
      <c r="D628">
        <f t="shared" si="16"/>
        <v>17.586184601040003</v>
      </c>
      <c r="E628" s="7">
        <v>553</v>
      </c>
      <c r="F628" s="8">
        <f t="shared" si="17"/>
        <v>16.888252279552518</v>
      </c>
    </row>
    <row r="629" spans="4:6" ht="15">
      <c r="D629">
        <f t="shared" si="16"/>
        <v>17.516211682277714</v>
      </c>
      <c r="E629" s="7">
        <v>554</v>
      </c>
      <c r="F629" s="8">
        <f t="shared" si="17"/>
        <v>16.833105363016386</v>
      </c>
    </row>
    <row r="630" spans="4:6" ht="15">
      <c r="D630">
        <f t="shared" si="16"/>
        <v>17.446364954600625</v>
      </c>
      <c r="E630" s="7">
        <v>555</v>
      </c>
      <c r="F630" s="8">
        <f t="shared" si="17"/>
        <v>16.778057899945424</v>
      </c>
    </row>
    <row r="631" spans="4:6" ht="15">
      <c r="D631">
        <f t="shared" si="16"/>
        <v>17.37664396367498</v>
      </c>
      <c r="E631" s="7">
        <v>556</v>
      </c>
      <c r="F631" s="8">
        <f t="shared" si="17"/>
        <v>16.72310953227111</v>
      </c>
    </row>
    <row r="632" spans="4:6" ht="15">
      <c r="D632">
        <f t="shared" si="16"/>
        <v>17.307048257616316</v>
      </c>
      <c r="E632" s="7">
        <v>557</v>
      </c>
      <c r="F632" s="8">
        <f t="shared" si="17"/>
        <v>16.66825990385516</v>
      </c>
    </row>
    <row r="633" spans="4:6" ht="15">
      <c r="D633">
        <f t="shared" si="16"/>
        <v>17.23757738697185</v>
      </c>
      <c r="E633" s="7">
        <v>558</v>
      </c>
      <c r="F633" s="8">
        <f t="shared" si="17"/>
        <v>16.613508660475702</v>
      </c>
    </row>
    <row r="634" spans="4:6" ht="15">
      <c r="D634">
        <f t="shared" si="16"/>
        <v>17.16823090470305</v>
      </c>
      <c r="E634" s="7">
        <v>559</v>
      </c>
      <c r="F634" s="8">
        <f t="shared" si="17"/>
        <v>16.55885544981365</v>
      </c>
    </row>
    <row r="635" spans="4:6" ht="15">
      <c r="D635">
        <f t="shared" si="16"/>
        <v>17.099008366168306</v>
      </c>
      <c r="E635" s="7">
        <v>560</v>
      </c>
      <c r="F635" s="8">
        <f t="shared" si="17"/>
        <v>16.504299921438957</v>
      </c>
    </row>
    <row r="636" spans="4:6" ht="15">
      <c r="D636">
        <f t="shared" si="16"/>
        <v>17.029909329106005</v>
      </c>
      <c r="E636" s="7">
        <v>561</v>
      </c>
      <c r="F636" s="8">
        <f t="shared" si="17"/>
        <v>16.449841726797274</v>
      </c>
    </row>
    <row r="637" spans="4:6" ht="15">
      <c r="D637">
        <f t="shared" si="16"/>
        <v>16.960933353617378</v>
      </c>
      <c r="E637" s="7">
        <v>562</v>
      </c>
      <c r="F637" s="8">
        <f t="shared" si="17"/>
        <v>16.39548051919644</v>
      </c>
    </row>
    <row r="638" spans="4:6" ht="15">
      <c r="D638">
        <f t="shared" si="16"/>
        <v>16.89208000214981</v>
      </c>
      <c r="E638" s="7">
        <v>563</v>
      </c>
      <c r="F638" s="8">
        <f t="shared" si="17"/>
        <v>16.34121595379341</v>
      </c>
    </row>
    <row r="639" spans="4:6" ht="15">
      <c r="D639">
        <f t="shared" si="16"/>
        <v>16.82334883948019</v>
      </c>
      <c r="E639" s="7">
        <v>564</v>
      </c>
      <c r="F639" s="8">
        <f t="shared" si="17"/>
        <v>16.28704768758101</v>
      </c>
    </row>
    <row r="640" spans="4:6" ht="15">
      <c r="D640">
        <f t="shared" si="16"/>
        <v>16.754739432698358</v>
      </c>
      <c r="E640" s="7">
        <v>565</v>
      </c>
      <c r="F640" s="8">
        <f t="shared" si="17"/>
        <v>16.23297537937492</v>
      </c>
    </row>
    <row r="641" spans="4:6" ht="15">
      <c r="D641">
        <f t="shared" si="16"/>
        <v>16.686251351190748</v>
      </c>
      <c r="E641" s="7">
        <v>566</v>
      </c>
      <c r="F641" s="8">
        <f t="shared" si="17"/>
        <v>16.178998689800892</v>
      </c>
    </row>
    <row r="642" spans="4:6" ht="15">
      <c r="D642">
        <f t="shared" si="16"/>
        <v>16.617884166624208</v>
      </c>
      <c r="E642" s="7">
        <v>567</v>
      </c>
      <c r="F642" s="8">
        <f t="shared" si="17"/>
        <v>16.125117281281803</v>
      </c>
    </row>
    <row r="643" spans="4:6" ht="15">
      <c r="D643">
        <f t="shared" si="16"/>
        <v>16.54963745292983</v>
      </c>
      <c r="E643" s="7">
        <v>568</v>
      </c>
      <c r="F643" s="8">
        <f t="shared" si="17"/>
        <v>16.071330818025103</v>
      </c>
    </row>
    <row r="644" spans="4:6" ht="15">
      <c r="D644">
        <f t="shared" si="16"/>
        <v>16.48151078628723</v>
      </c>
      <c r="E644" s="7">
        <v>569</v>
      </c>
      <c r="F644" s="8">
        <f t="shared" si="17"/>
        <v>16.017638966010338</v>
      </c>
    </row>
    <row r="645" spans="4:6" ht="15">
      <c r="D645">
        <f t="shared" si="16"/>
        <v>16.4135037451085</v>
      </c>
      <c r="E645" s="7">
        <v>570</v>
      </c>
      <c r="F645" s="8">
        <f t="shared" si="17"/>
        <v>15.964041392976469</v>
      </c>
    </row>
    <row r="646" spans="4:6" ht="15">
      <c r="D646">
        <f t="shared" si="16"/>
        <v>16.34561591002273</v>
      </c>
      <c r="E646" s="7">
        <v>571</v>
      </c>
      <c r="F646" s="8">
        <f t="shared" si="17"/>
        <v>15.910537768409768</v>
      </c>
    </row>
    <row r="647" spans="4:6" ht="15">
      <c r="D647">
        <f t="shared" si="16"/>
        <v>16.277846863860447</v>
      </c>
      <c r="E647" s="7">
        <v>572</v>
      </c>
      <c r="F647" s="8">
        <f t="shared" si="17"/>
        <v>15.857127763531395</v>
      </c>
    </row>
    <row r="648" spans="4:6" ht="15">
      <c r="D648">
        <f t="shared" si="16"/>
        <v>16.210196191638147</v>
      </c>
      <c r="E648" s="7">
        <v>573</v>
      </c>
      <c r="F648" s="8">
        <f t="shared" si="17"/>
        <v>15.803811051285436</v>
      </c>
    </row>
    <row r="649" spans="4:6" ht="15">
      <c r="D649">
        <f t="shared" si="16"/>
        <v>16.142663480543206</v>
      </c>
      <c r="E649" s="7">
        <v>574</v>
      </c>
      <c r="F649" s="8">
        <f t="shared" si="17"/>
        <v>15.750587306326821</v>
      </c>
    </row>
    <row r="650" spans="4:6" ht="15">
      <c r="D650">
        <f t="shared" si="16"/>
        <v>16.075248319918643</v>
      </c>
      <c r="E650" s="7">
        <v>575</v>
      </c>
      <c r="F650" s="8">
        <f t="shared" si="17"/>
        <v>15.697456205009416</v>
      </c>
    </row>
    <row r="651" spans="4:6" ht="15">
      <c r="D651">
        <f t="shared" si="16"/>
        <v>16.007950301248144</v>
      </c>
      <c r="E651" s="7">
        <v>576</v>
      </c>
      <c r="F651" s="8">
        <f t="shared" si="17"/>
        <v>15.644417425374115</v>
      </c>
    </row>
    <row r="652" spans="4:6" ht="15">
      <c r="D652">
        <f t="shared" si="16"/>
        <v>15.94076901814131</v>
      </c>
      <c r="E652" s="7">
        <v>577</v>
      </c>
      <c r="F652" s="8">
        <f t="shared" si="17"/>
        <v>15.591470647137385</v>
      </c>
    </row>
    <row r="653" spans="4:6" ht="15">
      <c r="D653">
        <f aca="true" t="shared" si="18" ref="D653:D716">(-38.73*LN(E653))+262.18</f>
        <v>15.873704066318851</v>
      </c>
      <c r="E653" s="7">
        <v>578</v>
      </c>
      <c r="F653" s="8">
        <f aca="true" t="shared" si="19" ref="F653:F716">(-30.52381*LN(E653))+209.65704</f>
        <v>15.538615551679385</v>
      </c>
    </row>
    <row r="654" spans="4:6" ht="15">
      <c r="D654">
        <f t="shared" si="18"/>
        <v>15.806755043597917</v>
      </c>
      <c r="E654" s="7">
        <v>579</v>
      </c>
      <c r="F654" s="8">
        <f t="shared" si="19"/>
        <v>15.4858518220326</v>
      </c>
    </row>
    <row r="655" spans="4:6" ht="15">
      <c r="D655">
        <f t="shared" si="18"/>
        <v>15.739921549877806</v>
      </c>
      <c r="E655" s="7">
        <v>580</v>
      </c>
      <c r="F655" s="8">
        <f t="shared" si="19"/>
        <v>15.4331791428705</v>
      </c>
    </row>
    <row r="656" spans="4:6" ht="15">
      <c r="D656">
        <f t="shared" si="18"/>
        <v>15.673203187125523</v>
      </c>
      <c r="E656" s="7">
        <v>581</v>
      </c>
      <c r="F656" s="8">
        <f t="shared" si="19"/>
        <v>15.380597200496055</v>
      </c>
    </row>
    <row r="657" spans="4:6" ht="15">
      <c r="D657">
        <f t="shared" si="18"/>
        <v>15.606599559361428</v>
      </c>
      <c r="E657" s="7">
        <v>582</v>
      </c>
      <c r="F657" s="8">
        <f t="shared" si="19"/>
        <v>15.328105682830625</v>
      </c>
    </row>
    <row r="658" spans="4:6" ht="15">
      <c r="D658">
        <f t="shared" si="18"/>
        <v>15.540110272645478</v>
      </c>
      <c r="E658" s="7">
        <v>583</v>
      </c>
      <c r="F658" s="8">
        <f t="shared" si="19"/>
        <v>15.275704279402959</v>
      </c>
    </row>
    <row r="659" spans="4:6" ht="15">
      <c r="D659">
        <f t="shared" si="18"/>
        <v>15.473734935062794</v>
      </c>
      <c r="E659" s="7">
        <v>584</v>
      </c>
      <c r="F659" s="8">
        <f t="shared" si="19"/>
        <v>15.223392681337913</v>
      </c>
    </row>
    <row r="660" spans="4:6" ht="15">
      <c r="D660">
        <f t="shared" si="18"/>
        <v>15.40747315671021</v>
      </c>
      <c r="E660" s="7">
        <v>585</v>
      </c>
      <c r="F660" s="8">
        <f t="shared" si="19"/>
        <v>15.171170581345763</v>
      </c>
    </row>
    <row r="661" spans="4:6" ht="15">
      <c r="D661">
        <f t="shared" si="18"/>
        <v>15.341324549682355</v>
      </c>
      <c r="E661" s="7">
        <v>586</v>
      </c>
      <c r="F661" s="8">
        <f t="shared" si="19"/>
        <v>15.11903767371129</v>
      </c>
    </row>
    <row r="662" spans="4:6" ht="15">
      <c r="D662">
        <f t="shared" si="18"/>
        <v>15.27528872805783</v>
      </c>
      <c r="E662" s="7">
        <v>587</v>
      </c>
      <c r="F662" s="8">
        <f t="shared" si="19"/>
        <v>15.066993654282925</v>
      </c>
    </row>
    <row r="663" spans="4:6" ht="15">
      <c r="D663">
        <f t="shared" si="18"/>
        <v>15.209365307886202</v>
      </c>
      <c r="E663" s="7">
        <v>588</v>
      </c>
      <c r="F663" s="8">
        <f t="shared" si="19"/>
        <v>15.0150382204624</v>
      </c>
    </row>
    <row r="664" spans="4:6" ht="15">
      <c r="D664">
        <f t="shared" si="18"/>
        <v>15.143553907174066</v>
      </c>
      <c r="E664" s="7">
        <v>589</v>
      </c>
      <c r="F664" s="8">
        <f t="shared" si="19"/>
        <v>14.963171071193841</v>
      </c>
    </row>
    <row r="665" spans="4:6" ht="15">
      <c r="D665">
        <f t="shared" si="18"/>
        <v>15.077854145872152</v>
      </c>
      <c r="E665" s="7">
        <v>590</v>
      </c>
      <c r="F665" s="8">
        <f t="shared" si="19"/>
        <v>14.911391906953583</v>
      </c>
    </row>
    <row r="666" spans="4:6" ht="15">
      <c r="D666">
        <f t="shared" si="18"/>
        <v>15.012265645861845</v>
      </c>
      <c r="E666" s="7">
        <v>591</v>
      </c>
      <c r="F666" s="8">
        <f t="shared" si="19"/>
        <v>14.859700429739547</v>
      </c>
    </row>
    <row r="667" spans="4:6" ht="15">
      <c r="D667">
        <f t="shared" si="18"/>
        <v>14.946788030942486</v>
      </c>
      <c r="E667" s="7">
        <v>592</v>
      </c>
      <c r="F667" s="8">
        <f t="shared" si="19"/>
        <v>14.808096343061237</v>
      </c>
    </row>
    <row r="668" spans="4:6" ht="15">
      <c r="D668">
        <f t="shared" si="18"/>
        <v>14.881420926818095</v>
      </c>
      <c r="E668" s="7">
        <v>593</v>
      </c>
      <c r="F668" s="8">
        <f t="shared" si="19"/>
        <v>14.756579351929219</v>
      </c>
    </row>
    <row r="669" spans="4:6" ht="15">
      <c r="D669">
        <f t="shared" si="18"/>
        <v>14.816163961084783</v>
      </c>
      <c r="E669" s="7">
        <v>594</v>
      </c>
      <c r="F669" s="8">
        <f t="shared" si="19"/>
        <v>14.705149162845288</v>
      </c>
    </row>
    <row r="670" spans="4:6" ht="15">
      <c r="D670">
        <f t="shared" si="18"/>
        <v>14.751016763217763</v>
      </c>
      <c r="E670" s="7">
        <v>595</v>
      </c>
      <c r="F670" s="8">
        <f t="shared" si="19"/>
        <v>14.65380548379224</v>
      </c>
    </row>
    <row r="671" spans="4:6" ht="15">
      <c r="D671">
        <f t="shared" si="18"/>
        <v>14.685978964559013</v>
      </c>
      <c r="E671" s="7">
        <v>596</v>
      </c>
      <c r="F671" s="8">
        <f t="shared" si="19"/>
        <v>14.602548024223978</v>
      </c>
    </row>
    <row r="672" spans="4:6" ht="15">
      <c r="D672">
        <f t="shared" si="18"/>
        <v>14.621050198304545</v>
      </c>
      <c r="E672" s="7">
        <v>597</v>
      </c>
      <c r="F672" s="8">
        <f t="shared" si="19"/>
        <v>14.551376495055734</v>
      </c>
    </row>
    <row r="673" spans="4:6" ht="15">
      <c r="D673">
        <f t="shared" si="18"/>
        <v>14.556230099492069</v>
      </c>
      <c r="E673" s="7">
        <v>598</v>
      </c>
      <c r="F673" s="8">
        <f t="shared" si="19"/>
        <v>14.500290608654154</v>
      </c>
    </row>
    <row r="674" spans="4:6" ht="15">
      <c r="D674">
        <f t="shared" si="18"/>
        <v>14.491518304988688</v>
      </c>
      <c r="E674" s="7">
        <v>599</v>
      </c>
      <c r="F674" s="8">
        <f t="shared" si="19"/>
        <v>14.449290078827659</v>
      </c>
    </row>
    <row r="675" spans="4:6" ht="15">
      <c r="D675">
        <f t="shared" si="18"/>
        <v>14.426914453478673</v>
      </c>
      <c r="E675" s="7">
        <v>600</v>
      </c>
      <c r="F675" s="8">
        <f t="shared" si="19"/>
        <v>14.398374620816838</v>
      </c>
    </row>
    <row r="676" spans="4:6" ht="15">
      <c r="D676">
        <f t="shared" si="18"/>
        <v>14.362418185451446</v>
      </c>
      <c r="E676" s="7">
        <v>601</v>
      </c>
      <c r="F676" s="8">
        <f t="shared" si="19"/>
        <v>14.347543951284877</v>
      </c>
    </row>
    <row r="677" spans="4:6" ht="15">
      <c r="D677">
        <f t="shared" si="18"/>
        <v>14.29802914318941</v>
      </c>
      <c r="E677" s="7">
        <v>602</v>
      </c>
      <c r="F677" s="8">
        <f t="shared" si="19"/>
        <v>14.29679778830814</v>
      </c>
    </row>
    <row r="678" spans="4:6" ht="15">
      <c r="D678">
        <f t="shared" si="18"/>
        <v>14.23374697075613</v>
      </c>
      <c r="E678" s="7">
        <v>603</v>
      </c>
      <c r="F678" s="8">
        <f t="shared" si="19"/>
        <v>14.246135851366745</v>
      </c>
    </row>
    <row r="679" spans="4:6" ht="15">
      <c r="D679">
        <f t="shared" si="18"/>
        <v>14.169571313984648</v>
      </c>
      <c r="E679" s="7">
        <v>604</v>
      </c>
      <c r="F679" s="8">
        <f t="shared" si="19"/>
        <v>14.195557861335288</v>
      </c>
    </row>
    <row r="680" spans="4:6" ht="15">
      <c r="D680">
        <f t="shared" si="18"/>
        <v>14.10550182046552</v>
      </c>
      <c r="E680" s="7">
        <v>605</v>
      </c>
      <c r="F680" s="8">
        <f t="shared" si="19"/>
        <v>14.145063540473586</v>
      </c>
    </row>
    <row r="681" spans="4:6" ht="15">
      <c r="D681">
        <f t="shared" si="18"/>
        <v>14.041538139535476</v>
      </c>
      <c r="E681" s="7">
        <v>606</v>
      </c>
      <c r="F681" s="8">
        <f t="shared" si="19"/>
        <v>14.094652612417605</v>
      </c>
    </row>
    <row r="682" spans="4:6" ht="15">
      <c r="D682">
        <f t="shared" si="18"/>
        <v>13.97767992226565</v>
      </c>
      <c r="E682" s="7">
        <v>607</v>
      </c>
      <c r="F682" s="8">
        <f t="shared" si="19"/>
        <v>14.044324802170166</v>
      </c>
    </row>
    <row r="683" spans="4:6" ht="15">
      <c r="D683">
        <f t="shared" si="18"/>
        <v>13.91392682145036</v>
      </c>
      <c r="E683" s="7">
        <v>608</v>
      </c>
      <c r="F683" s="8">
        <f t="shared" si="19"/>
        <v>13.994079836092283</v>
      </c>
    </row>
    <row r="684" spans="4:6" ht="15">
      <c r="D684">
        <f t="shared" si="18"/>
        <v>13.850278491595702</v>
      </c>
      <c r="E684" s="7">
        <v>609</v>
      </c>
      <c r="F684" s="8">
        <f t="shared" si="19"/>
        <v>13.943917441893944</v>
      </c>
    </row>
    <row r="685" spans="4:6" ht="15">
      <c r="D685">
        <f t="shared" si="18"/>
        <v>13.786734588908274</v>
      </c>
      <c r="E685" s="7">
        <v>610</v>
      </c>
      <c r="F685" s="8">
        <f t="shared" si="19"/>
        <v>13.893837348625425</v>
      </c>
    </row>
    <row r="686" spans="4:6" ht="15">
      <c r="D686">
        <f t="shared" si="18"/>
        <v>13.723294771284117</v>
      </c>
      <c r="E686" s="7">
        <v>611</v>
      </c>
      <c r="F686" s="8">
        <f t="shared" si="19"/>
        <v>13.843839286668441</v>
      </c>
    </row>
    <row r="687" spans="4:6" ht="15">
      <c r="D687">
        <f t="shared" si="18"/>
        <v>13.659958698297629</v>
      </c>
      <c r="E687" s="7">
        <v>612</v>
      </c>
      <c r="F687" s="8">
        <f t="shared" si="19"/>
        <v>13.793922987727427</v>
      </c>
    </row>
    <row r="688" spans="4:6" ht="15">
      <c r="D688">
        <f t="shared" si="18"/>
        <v>13.596726031190542</v>
      </c>
      <c r="E688" s="7">
        <v>613</v>
      </c>
      <c r="F688" s="8">
        <f t="shared" si="19"/>
        <v>13.744088184820896</v>
      </c>
    </row>
    <row r="689" spans="4:6" ht="15">
      <c r="D689">
        <f t="shared" si="18"/>
        <v>13.533596432861202</v>
      </c>
      <c r="E689" s="7">
        <v>614</v>
      </c>
      <c r="F689" s="8">
        <f t="shared" si="19"/>
        <v>13.694334612272968</v>
      </c>
    </row>
    <row r="690" spans="4:6" ht="15">
      <c r="D690">
        <f t="shared" si="18"/>
        <v>13.470569567853602</v>
      </c>
      <c r="E690" s="7">
        <v>615</v>
      </c>
      <c r="F690" s="8">
        <f t="shared" si="19"/>
        <v>13.644662005704731</v>
      </c>
    </row>
    <row r="691" spans="4:6" ht="15">
      <c r="D691">
        <f t="shared" si="18"/>
        <v>13.407645102346805</v>
      </c>
      <c r="E691" s="7">
        <v>616</v>
      </c>
      <c r="F691" s="8">
        <f t="shared" si="19"/>
        <v>13.595070102025915</v>
      </c>
    </row>
    <row r="692" spans="4:6" ht="15">
      <c r="D692">
        <f t="shared" si="18"/>
        <v>13.344822704144349</v>
      </c>
      <c r="E692" s="7">
        <v>617</v>
      </c>
      <c r="F692" s="8">
        <f t="shared" si="19"/>
        <v>13.545558639426474</v>
      </c>
    </row>
    <row r="693" spans="4:6" ht="15">
      <c r="D693">
        <f t="shared" si="18"/>
        <v>13.282102042663666</v>
      </c>
      <c r="E693" s="7">
        <v>618</v>
      </c>
      <c r="F693" s="8">
        <f t="shared" si="19"/>
        <v>13.496127357368351</v>
      </c>
    </row>
    <row r="694" spans="4:6" ht="15">
      <c r="D694">
        <f t="shared" si="18"/>
        <v>13.219482788925603</v>
      </c>
      <c r="E694" s="7">
        <v>619</v>
      </c>
      <c r="F694" s="8">
        <f t="shared" si="19"/>
        <v>13.446775996577173</v>
      </c>
    </row>
    <row r="695" spans="4:6" ht="15">
      <c r="D695">
        <f t="shared" si="18"/>
        <v>13.15696461554424</v>
      </c>
      <c r="E695" s="7">
        <v>620</v>
      </c>
      <c r="F695" s="8">
        <f t="shared" si="19"/>
        <v>13.397504299034182</v>
      </c>
    </row>
    <row r="696" spans="4:6" ht="15">
      <c r="D696">
        <f t="shared" si="18"/>
        <v>13.094547196716405</v>
      </c>
      <c r="E696" s="7">
        <v>621</v>
      </c>
      <c r="F696" s="8">
        <f t="shared" si="19"/>
        <v>13.348312007968048</v>
      </c>
    </row>
    <row r="697" spans="4:6" ht="15">
      <c r="D697">
        <f t="shared" si="18"/>
        <v>13.032230208211615</v>
      </c>
      <c r="E697" s="7">
        <v>622</v>
      </c>
      <c r="F697" s="8">
        <f t="shared" si="19"/>
        <v>13.299198867846911</v>
      </c>
    </row>
    <row r="698" spans="4:6" ht="15">
      <c r="D698">
        <f t="shared" si="18"/>
        <v>12.970013327361983</v>
      </c>
      <c r="E698" s="7">
        <v>623</v>
      </c>
      <c r="F698" s="8">
        <f t="shared" si="19"/>
        <v>13.250164624370342</v>
      </c>
    </row>
    <row r="699" spans="4:6" ht="15">
      <c r="D699">
        <f t="shared" si="18"/>
        <v>12.907896233052071</v>
      </c>
      <c r="E699" s="7">
        <v>624</v>
      </c>
      <c r="F699" s="8">
        <f t="shared" si="19"/>
        <v>13.201209024461548</v>
      </c>
    </row>
    <row r="700" spans="4:6" ht="15">
      <c r="D700">
        <f t="shared" si="18"/>
        <v>12.845878605709203</v>
      </c>
      <c r="E700" s="7">
        <v>625</v>
      </c>
      <c r="F700" s="8">
        <f t="shared" si="19"/>
        <v>13.152331816259533</v>
      </c>
    </row>
    <row r="701" spans="4:6" ht="15">
      <c r="D701">
        <f t="shared" si="18"/>
        <v>12.783960127293227</v>
      </c>
      <c r="E701" s="7">
        <v>626</v>
      </c>
      <c r="F701" s="8">
        <f t="shared" si="19"/>
        <v>13.103532749111082</v>
      </c>
    </row>
    <row r="702" spans="4:6" ht="15">
      <c r="D702">
        <f t="shared" si="18"/>
        <v>12.722140481287</v>
      </c>
      <c r="E702" s="7">
        <v>627</v>
      </c>
      <c r="F702" s="8">
        <f t="shared" si="19"/>
        <v>13.054811573563427</v>
      </c>
    </row>
    <row r="703" spans="4:6" ht="15">
      <c r="D703">
        <f t="shared" si="18"/>
        <v>12.660419352686688</v>
      </c>
      <c r="E703" s="7">
        <v>628</v>
      </c>
      <c r="F703" s="8">
        <f t="shared" si="19"/>
        <v>13.006168041356318</v>
      </c>
    </row>
    <row r="704" spans="4:6" ht="15">
      <c r="D704">
        <f t="shared" si="18"/>
        <v>12.598796427991942</v>
      </c>
      <c r="E704" s="7">
        <v>629</v>
      </c>
      <c r="F704" s="8">
        <f t="shared" si="19"/>
        <v>12.957601905414492</v>
      </c>
    </row>
    <row r="705" spans="4:6" ht="15">
      <c r="D705">
        <f t="shared" si="18"/>
        <v>12.53727139519657</v>
      </c>
      <c r="E705" s="7">
        <v>630</v>
      </c>
      <c r="F705" s="8">
        <f t="shared" si="19"/>
        <v>12.909112919840283</v>
      </c>
    </row>
    <row r="706" spans="4:6" ht="15">
      <c r="D706">
        <f t="shared" si="18"/>
        <v>12.47584394377887</v>
      </c>
      <c r="E706" s="7">
        <v>631</v>
      </c>
      <c r="F706" s="8">
        <f t="shared" si="19"/>
        <v>12.860700839905888</v>
      </c>
    </row>
    <row r="707" spans="4:6" ht="15">
      <c r="D707">
        <f t="shared" si="18"/>
        <v>12.41451376469223</v>
      </c>
      <c r="E707" s="7">
        <v>632</v>
      </c>
      <c r="F707" s="8">
        <f t="shared" si="19"/>
        <v>12.812365422046184</v>
      </c>
    </row>
    <row r="708" spans="4:6" ht="15">
      <c r="D708">
        <f t="shared" si="18"/>
        <v>12.35328055035609</v>
      </c>
      <c r="E708" s="7">
        <v>633</v>
      </c>
      <c r="F708" s="8">
        <f t="shared" si="19"/>
        <v>12.764106423851388</v>
      </c>
    </row>
    <row r="709" spans="4:6" ht="15">
      <c r="D709">
        <f t="shared" si="18"/>
        <v>12.292143994646267</v>
      </c>
      <c r="E709" s="7">
        <v>634</v>
      </c>
      <c r="F709" s="8">
        <f t="shared" si="19"/>
        <v>12.71592360405944</v>
      </c>
    </row>
    <row r="710" spans="4:6" ht="15">
      <c r="D710">
        <f t="shared" si="18"/>
        <v>12.231103792886074</v>
      </c>
      <c r="E710" s="7">
        <v>635</v>
      </c>
      <c r="F710" s="8">
        <f t="shared" si="19"/>
        <v>12.667816722549247</v>
      </c>
    </row>
    <row r="711" spans="4:6" ht="15">
      <c r="D711">
        <f t="shared" si="18"/>
        <v>12.170159641837103</v>
      </c>
      <c r="E711" s="7">
        <v>636</v>
      </c>
      <c r="F711" s="8">
        <f t="shared" si="19"/>
        <v>12.61978554033314</v>
      </c>
    </row>
    <row r="712" spans="4:6" ht="15">
      <c r="D712">
        <f t="shared" si="18"/>
        <v>12.109311239690157</v>
      </c>
      <c r="E712" s="7">
        <v>637</v>
      </c>
      <c r="F712" s="8">
        <f t="shared" si="19"/>
        <v>12.571829819549833</v>
      </c>
    </row>
    <row r="713" spans="4:6" ht="15">
      <c r="D713">
        <f t="shared" si="18"/>
        <v>12.048558286056306</v>
      </c>
      <c r="E713" s="7">
        <v>638</v>
      </c>
      <c r="F713" s="8">
        <f t="shared" si="19"/>
        <v>12.523949323457458</v>
      </c>
    </row>
    <row r="714" spans="4:6" ht="15">
      <c r="D714">
        <f t="shared" si="18"/>
        <v>11.987900481958121</v>
      </c>
      <c r="E714" s="7">
        <v>639</v>
      </c>
      <c r="F714" s="8">
        <f t="shared" si="19"/>
        <v>12.476143816426458</v>
      </c>
    </row>
    <row r="715" spans="4:6" ht="15">
      <c r="D715">
        <f t="shared" si="18"/>
        <v>11.927337529820562</v>
      </c>
      <c r="E715" s="7">
        <v>640</v>
      </c>
      <c r="F715" s="8">
        <f t="shared" si="19"/>
        <v>12.428413063932624</v>
      </c>
    </row>
    <row r="716" spans="4:6" ht="15">
      <c r="D716">
        <f t="shared" si="18"/>
        <v>11.866869133462473</v>
      </c>
      <c r="E716" s="7">
        <v>641</v>
      </c>
      <c r="F716" s="8">
        <f t="shared" si="19"/>
        <v>12.380756832550276</v>
      </c>
    </row>
    <row r="717" spans="4:6" ht="15">
      <c r="D717">
        <f aca="true" t="shared" si="20" ref="D717:D780">(-38.73*LN(E717))+262.18</f>
        <v>11.806494998087828</v>
      </c>
      <c r="E717" s="7">
        <v>642</v>
      </c>
      <c r="F717" s="8">
        <f aca="true" t="shared" si="21" ref="F717:F780">(-30.52381*LN(E717))+209.65704</f>
        <v>12.333174889945326</v>
      </c>
    </row>
    <row r="718" spans="4:6" ht="15">
      <c r="D718">
        <f t="shared" si="20"/>
        <v>11.74621483027704</v>
      </c>
      <c r="E718" s="7">
        <v>643</v>
      </c>
      <c r="F718" s="8">
        <f t="shared" si="21"/>
        <v>12.285667004868515</v>
      </c>
    </row>
    <row r="719" spans="4:6" ht="15">
      <c r="D719">
        <f t="shared" si="20"/>
        <v>11.6860283379784</v>
      </c>
      <c r="E719" s="7">
        <v>644</v>
      </c>
      <c r="F719" s="8">
        <f t="shared" si="21"/>
        <v>12.238232947148646</v>
      </c>
    </row>
    <row r="720" spans="4:6" ht="15">
      <c r="D720">
        <f t="shared" si="20"/>
        <v>11.62593523049975</v>
      </c>
      <c r="E720" s="7">
        <v>645</v>
      </c>
      <c r="F720" s="8">
        <f t="shared" si="21"/>
        <v>12.190872487686022</v>
      </c>
    </row>
    <row r="721" spans="4:6" ht="15">
      <c r="D721">
        <f t="shared" si="20"/>
        <v>11.565935218499845</v>
      </c>
      <c r="E721" s="7">
        <v>646</v>
      </c>
      <c r="F721" s="8">
        <f t="shared" si="21"/>
        <v>12.143585398445566</v>
      </c>
    </row>
    <row r="722" spans="4:6" ht="15">
      <c r="D722">
        <f t="shared" si="20"/>
        <v>11.506028013980142</v>
      </c>
      <c r="E722" s="7">
        <v>647</v>
      </c>
      <c r="F722" s="8">
        <f t="shared" si="21"/>
        <v>12.096371452450455</v>
      </c>
    </row>
    <row r="723" spans="4:6" ht="15">
      <c r="D723">
        <f t="shared" si="20"/>
        <v>11.446213330276436</v>
      </c>
      <c r="E723" s="7">
        <v>648</v>
      </c>
      <c r="F723" s="8">
        <f t="shared" si="21"/>
        <v>12.04923042377547</v>
      </c>
    </row>
    <row r="724" spans="4:6" ht="15">
      <c r="D724">
        <f t="shared" si="20"/>
        <v>11.386490882050595</v>
      </c>
      <c r="E724" s="7">
        <v>649</v>
      </c>
      <c r="F724" s="8">
        <f t="shared" si="21"/>
        <v>12.002162087540512</v>
      </c>
    </row>
    <row r="725" spans="4:6" ht="15">
      <c r="D725">
        <f t="shared" si="20"/>
        <v>11.326860385282629</v>
      </c>
      <c r="E725" s="7">
        <v>650</v>
      </c>
      <c r="F725" s="8">
        <f t="shared" si="21"/>
        <v>11.955166219904271</v>
      </c>
    </row>
    <row r="726" spans="4:6" ht="15">
      <c r="D726">
        <f t="shared" si="20"/>
        <v>11.267321557262164</v>
      </c>
      <c r="E726" s="7">
        <v>651</v>
      </c>
      <c r="F726" s="8">
        <f t="shared" si="21"/>
        <v>11.908242598057655</v>
      </c>
    </row>
    <row r="727" spans="4:6" ht="15">
      <c r="D727">
        <f t="shared" si="20"/>
        <v>11.20787411658074</v>
      </c>
      <c r="E727" s="7">
        <v>652</v>
      </c>
      <c r="F727" s="8">
        <f t="shared" si="21"/>
        <v>11.861391000217594</v>
      </c>
    </row>
    <row r="728" spans="4:6" ht="15">
      <c r="D728">
        <f t="shared" si="20"/>
        <v>11.14851778312385</v>
      </c>
      <c r="E728" s="7">
        <v>653</v>
      </c>
      <c r="F728" s="8">
        <f t="shared" si="21"/>
        <v>11.814611205620764</v>
      </c>
    </row>
    <row r="729" spans="4:6" ht="15">
      <c r="D729">
        <f t="shared" si="20"/>
        <v>11.089252278062702</v>
      </c>
      <c r="E729" s="7">
        <v>654</v>
      </c>
      <c r="F729" s="8">
        <f t="shared" si="21"/>
        <v>11.767902994517215</v>
      </c>
    </row>
    <row r="730" spans="4:6" ht="15">
      <c r="D730">
        <f t="shared" si="20"/>
        <v>11.03007732384674</v>
      </c>
      <c r="E730" s="7">
        <v>655</v>
      </c>
      <c r="F730" s="8">
        <f t="shared" si="21"/>
        <v>11.721266148164347</v>
      </c>
    </row>
    <row r="731" spans="4:6" ht="15">
      <c r="D731">
        <f t="shared" si="20"/>
        <v>10.970992644195462</v>
      </c>
      <c r="E731" s="7">
        <v>656</v>
      </c>
      <c r="F731" s="8">
        <f t="shared" si="21"/>
        <v>11.674700448820516</v>
      </c>
    </row>
    <row r="732" spans="4:6" ht="15">
      <c r="D732">
        <f t="shared" si="20"/>
        <v>10.911997964091086</v>
      </c>
      <c r="E732" s="7">
        <v>657</v>
      </c>
      <c r="F732" s="8">
        <f t="shared" si="21"/>
        <v>11.628205679739267</v>
      </c>
    </row>
    <row r="733" spans="4:6" ht="15">
      <c r="D733">
        <f t="shared" si="20"/>
        <v>10.853093009770475</v>
      </c>
      <c r="E733" s="7">
        <v>658</v>
      </c>
      <c r="F733" s="8">
        <f t="shared" si="21"/>
        <v>11.58178162516296</v>
      </c>
    </row>
    <row r="734" spans="4:6" ht="15">
      <c r="D734">
        <f t="shared" si="20"/>
        <v>10.794277508717926</v>
      </c>
      <c r="E734" s="7">
        <v>659</v>
      </c>
      <c r="F734" s="8">
        <f t="shared" si="21"/>
        <v>11.53542807031701</v>
      </c>
    </row>
    <row r="735" spans="4:6" ht="15">
      <c r="D735">
        <f t="shared" si="20"/>
        <v>10.735551189657173</v>
      </c>
      <c r="E735" s="7">
        <v>660</v>
      </c>
      <c r="F735" s="8">
        <f t="shared" si="21"/>
        <v>11.489144801403796</v>
      </c>
    </row>
    <row r="736" spans="4:6" ht="15">
      <c r="D736">
        <f t="shared" si="20"/>
        <v>10.676913782544233</v>
      </c>
      <c r="E736" s="7">
        <v>661</v>
      </c>
      <c r="F736" s="8">
        <f t="shared" si="21"/>
        <v>11.442931605596698</v>
      </c>
    </row>
    <row r="737" spans="4:6" ht="15">
      <c r="D737">
        <f t="shared" si="20"/>
        <v>10.6183650185597</v>
      </c>
      <c r="E737" s="7">
        <v>662</v>
      </c>
      <c r="F737" s="8">
        <f t="shared" si="21"/>
        <v>11.396788271034382</v>
      </c>
    </row>
    <row r="738" spans="4:6" ht="15">
      <c r="D738">
        <f t="shared" si="20"/>
        <v>10.559904630101585</v>
      </c>
      <c r="E738" s="7">
        <v>663</v>
      </c>
      <c r="F738" s="8">
        <f t="shared" si="21"/>
        <v>11.35071458681486</v>
      </c>
    </row>
    <row r="739" spans="4:6" ht="15">
      <c r="D739">
        <f t="shared" si="20"/>
        <v>10.501532350777751</v>
      </c>
      <c r="E739" s="7">
        <v>664</v>
      </c>
      <c r="F739" s="8">
        <f t="shared" si="21"/>
        <v>11.304710342989722</v>
      </c>
    </row>
    <row r="740" spans="4:6" ht="15">
      <c r="D740">
        <f t="shared" si="20"/>
        <v>10.443247915398786</v>
      </c>
      <c r="E740" s="7">
        <v>665</v>
      </c>
      <c r="F740" s="8">
        <f t="shared" si="21"/>
        <v>11.258775330558422</v>
      </c>
    </row>
    <row r="741" spans="4:6" ht="15">
      <c r="D741">
        <f t="shared" si="20"/>
        <v>10.385051059970749</v>
      </c>
      <c r="E741" s="7">
        <v>666</v>
      </c>
      <c r="F741" s="8">
        <f t="shared" si="21"/>
        <v>11.212909341462534</v>
      </c>
    </row>
    <row r="742" spans="4:6" ht="15">
      <c r="D742">
        <f t="shared" si="20"/>
        <v>10.326941521687928</v>
      </c>
      <c r="E742" s="7">
        <v>667</v>
      </c>
      <c r="F742" s="8">
        <f t="shared" si="21"/>
        <v>11.167112168580218</v>
      </c>
    </row>
    <row r="743" spans="4:6" ht="15">
      <c r="D743">
        <f t="shared" si="20"/>
        <v>10.268919038925759</v>
      </c>
      <c r="E743" s="7">
        <v>668</v>
      </c>
      <c r="F743" s="8">
        <f t="shared" si="21"/>
        <v>11.12138360572041</v>
      </c>
    </row>
    <row r="744" spans="4:6" ht="15">
      <c r="D744">
        <f t="shared" si="20"/>
        <v>10.210983351233722</v>
      </c>
      <c r="E744" s="7">
        <v>669</v>
      </c>
      <c r="F744" s="8">
        <f t="shared" si="21"/>
        <v>11.07572344761735</v>
      </c>
    </row>
    <row r="745" spans="4:6" ht="15">
      <c r="D745">
        <f t="shared" si="20"/>
        <v>10.15313419932852</v>
      </c>
      <c r="E745" s="7">
        <v>670</v>
      </c>
      <c r="F745" s="8">
        <f t="shared" si="21"/>
        <v>11.030131489925253</v>
      </c>
    </row>
    <row r="746" spans="4:6" ht="15">
      <c r="D746">
        <f t="shared" si="20"/>
        <v>10.095371325086774</v>
      </c>
      <c r="E746" s="7">
        <v>671</v>
      </c>
      <c r="F746" s="8">
        <f t="shared" si="21"/>
        <v>10.984607529212383</v>
      </c>
    </row>
    <row r="747" spans="4:6" ht="15">
      <c r="D747">
        <f t="shared" si="20"/>
        <v>10.037694471538458</v>
      </c>
      <c r="E747" s="7">
        <v>672</v>
      </c>
      <c r="F747" s="8">
        <f t="shared" si="21"/>
        <v>10.939151362956068</v>
      </c>
    </row>
    <row r="748" spans="4:6" ht="15">
      <c r="D748">
        <f t="shared" si="20"/>
        <v>9.98010338285971</v>
      </c>
      <c r="E748" s="7">
        <v>673</v>
      </c>
      <c r="F748" s="8">
        <f t="shared" si="21"/>
        <v>10.893762789536936</v>
      </c>
    </row>
    <row r="749" spans="4:6" ht="15">
      <c r="D749">
        <f t="shared" si="20"/>
        <v>9.922597804366376</v>
      </c>
      <c r="E749" s="7">
        <v>674</v>
      </c>
      <c r="F749" s="8">
        <f t="shared" si="21"/>
        <v>10.848441608233799</v>
      </c>
    </row>
    <row r="750" spans="4:6" ht="15">
      <c r="D750">
        <f t="shared" si="20"/>
        <v>9.865177482506937</v>
      </c>
      <c r="E750" s="7">
        <v>675</v>
      </c>
      <c r="F750" s="8">
        <f t="shared" si="21"/>
        <v>10.803187619218136</v>
      </c>
    </row>
    <row r="751" spans="4:6" ht="15">
      <c r="D751">
        <f t="shared" si="20"/>
        <v>9.807842164856027</v>
      </c>
      <c r="E751" s="7">
        <v>676</v>
      </c>
      <c r="F751" s="8">
        <f t="shared" si="21"/>
        <v>10.758000623549009</v>
      </c>
    </row>
    <row r="752" spans="4:6" ht="15">
      <c r="D752">
        <f t="shared" si="20"/>
        <v>9.750591600107612</v>
      </c>
      <c r="E752" s="7">
        <v>677</v>
      </c>
      <c r="F752" s="8">
        <f t="shared" si="21"/>
        <v>10.712880423167547</v>
      </c>
    </row>
    <row r="753" spans="4:6" ht="15">
      <c r="D753">
        <f t="shared" si="20"/>
        <v>9.69342553806851</v>
      </c>
      <c r="E753" s="7">
        <v>678</v>
      </c>
      <c r="F753" s="8">
        <f t="shared" si="21"/>
        <v>10.66782682089206</v>
      </c>
    </row>
    <row r="754" spans="4:6" ht="15">
      <c r="D754">
        <f t="shared" si="20"/>
        <v>9.636343729651713</v>
      </c>
      <c r="E754" s="7">
        <v>679</v>
      </c>
      <c r="F754" s="8">
        <f t="shared" si="21"/>
        <v>10.622839620412577</v>
      </c>
    </row>
    <row r="755" spans="4:6" ht="15">
      <c r="D755">
        <f t="shared" si="20"/>
        <v>9.579345926870047</v>
      </c>
      <c r="E755" s="7">
        <v>680</v>
      </c>
      <c r="F755" s="8">
        <f t="shared" si="21"/>
        <v>10.577918626285935</v>
      </c>
    </row>
    <row r="756" spans="4:6" ht="15">
      <c r="D756">
        <f t="shared" si="20"/>
        <v>9.522431882829437</v>
      </c>
      <c r="E756" s="7">
        <v>681</v>
      </c>
      <c r="F756" s="8">
        <f t="shared" si="21"/>
        <v>10.533063643930461</v>
      </c>
    </row>
    <row r="757" spans="4:6" ht="15">
      <c r="D757">
        <f t="shared" si="20"/>
        <v>9.46560135172274</v>
      </c>
      <c r="E757" s="7">
        <v>682</v>
      </c>
      <c r="F757" s="8">
        <f t="shared" si="21"/>
        <v>10.48827447962114</v>
      </c>
    </row>
    <row r="758" spans="4:6" ht="15">
      <c r="D758">
        <f t="shared" si="20"/>
        <v>9.408854088823318</v>
      </c>
      <c r="E758" s="7">
        <v>683</v>
      </c>
      <c r="F758" s="8">
        <f t="shared" si="21"/>
        <v>10.4435509404845</v>
      </c>
    </row>
    <row r="759" spans="4:6" ht="15">
      <c r="D759">
        <f t="shared" si="20"/>
        <v>9.352189850478652</v>
      </c>
      <c r="E759" s="7">
        <v>684</v>
      </c>
      <c r="F759" s="8">
        <f t="shared" si="21"/>
        <v>10.398892834493608</v>
      </c>
    </row>
    <row r="760" spans="4:6" ht="15">
      <c r="D760">
        <f t="shared" si="20"/>
        <v>9.295608394104022</v>
      </c>
      <c r="E760" s="7">
        <v>685</v>
      </c>
      <c r="F760" s="8">
        <f t="shared" si="21"/>
        <v>10.354299970463074</v>
      </c>
    </row>
    <row r="761" spans="4:6" ht="15">
      <c r="D761">
        <f t="shared" si="20"/>
        <v>9.239109478176516</v>
      </c>
      <c r="E761" s="7">
        <v>686</v>
      </c>
      <c r="F761" s="8">
        <f t="shared" si="21"/>
        <v>10.309772158044353</v>
      </c>
    </row>
    <row r="762" spans="4:6" ht="15">
      <c r="D762">
        <f t="shared" si="20"/>
        <v>9.182692862228436</v>
      </c>
      <c r="E762" s="7">
        <v>687</v>
      </c>
      <c r="F762" s="8">
        <f t="shared" si="21"/>
        <v>10.26530920772052</v>
      </c>
    </row>
    <row r="763" spans="4:6" ht="15">
      <c r="D763">
        <f t="shared" si="20"/>
        <v>9.126358306841638</v>
      </c>
      <c r="E763" s="7">
        <v>688</v>
      </c>
      <c r="F763" s="8">
        <f t="shared" si="21"/>
        <v>10.220910930801807</v>
      </c>
    </row>
    <row r="764" spans="4:6" ht="15">
      <c r="D764">
        <f t="shared" si="20"/>
        <v>9.07010557364103</v>
      </c>
      <c r="E764" s="7">
        <v>689</v>
      </c>
      <c r="F764" s="8">
        <f t="shared" si="21"/>
        <v>10.176577139420573</v>
      </c>
    </row>
    <row r="765" spans="4:6" ht="15">
      <c r="D765">
        <f t="shared" si="20"/>
        <v>9.013934425288795</v>
      </c>
      <c r="E765" s="7">
        <v>690</v>
      </c>
      <c r="F765" s="8">
        <f t="shared" si="21"/>
        <v>10.132307646526556</v>
      </c>
    </row>
    <row r="766" spans="4:6" ht="15">
      <c r="D766">
        <f t="shared" si="20"/>
        <v>8.957844625478145</v>
      </c>
      <c r="E766" s="7">
        <v>691</v>
      </c>
      <c r="F766" s="8">
        <f t="shared" si="21"/>
        <v>10.088102265882128</v>
      </c>
    </row>
    <row r="767" spans="4:6" ht="15">
      <c r="D767">
        <f t="shared" si="20"/>
        <v>8.90183593892769</v>
      </c>
      <c r="E767" s="7">
        <v>692</v>
      </c>
      <c r="F767" s="8">
        <f t="shared" si="21"/>
        <v>10.043960812057833</v>
      </c>
    </row>
    <row r="768" spans="4:6" ht="15">
      <c r="D768">
        <f t="shared" si="20"/>
        <v>8.845908131375069</v>
      </c>
      <c r="E768" s="7">
        <v>693</v>
      </c>
      <c r="F768" s="8">
        <f t="shared" si="21"/>
        <v>9.99988310042724</v>
      </c>
    </row>
    <row r="769" spans="4:6" ht="15">
      <c r="D769">
        <f t="shared" si="20"/>
        <v>8.79006096957147</v>
      </c>
      <c r="E769" s="7">
        <v>694</v>
      </c>
      <c r="F769" s="8">
        <f t="shared" si="21"/>
        <v>9.95586894716277</v>
      </c>
    </row>
    <row r="770" spans="4:6" ht="15">
      <c r="D770">
        <f t="shared" si="20"/>
        <v>8.734294221275633</v>
      </c>
      <c r="E770" s="7">
        <v>695</v>
      </c>
      <c r="F770" s="8">
        <f t="shared" si="21"/>
        <v>9.911918169230944</v>
      </c>
    </row>
    <row r="771" spans="4:6" ht="15">
      <c r="D771">
        <f t="shared" si="20"/>
        <v>8.678607655247959</v>
      </c>
      <c r="E771" s="7">
        <v>696</v>
      </c>
      <c r="F771" s="8">
        <f t="shared" si="21"/>
        <v>9.868030584387611</v>
      </c>
    </row>
    <row r="772" spans="4:6" ht="15">
      <c r="D772">
        <f t="shared" si="20"/>
        <v>8.623001041244919</v>
      </c>
      <c r="E772" s="7">
        <v>697</v>
      </c>
      <c r="F772" s="8">
        <f t="shared" si="21"/>
        <v>9.8242060111738</v>
      </c>
    </row>
    <row r="773" spans="4:6" ht="15">
      <c r="D773">
        <f t="shared" si="20"/>
        <v>8.56747415001334</v>
      </c>
      <c r="E773" s="7">
        <v>698</v>
      </c>
      <c r="F773" s="8">
        <f t="shared" si="21"/>
        <v>9.780444268910855</v>
      </c>
    </row>
    <row r="774" spans="4:6" ht="15">
      <c r="D774">
        <f t="shared" si="20"/>
        <v>8.512026753284573</v>
      </c>
      <c r="E774" s="7">
        <v>699</v>
      </c>
      <c r="F774" s="8">
        <f t="shared" si="21"/>
        <v>9.736745177696179</v>
      </c>
    </row>
    <row r="775" spans="4:6" ht="15">
      <c r="D775">
        <f t="shared" si="20"/>
        <v>8.456658623768988</v>
      </c>
      <c r="E775" s="7">
        <v>700</v>
      </c>
      <c r="F775" s="8">
        <f t="shared" si="21"/>
        <v>9.693108558398762</v>
      </c>
    </row>
    <row r="776" spans="4:6" ht="15">
      <c r="D776">
        <f t="shared" si="20"/>
        <v>8.401369535150366</v>
      </c>
      <c r="E776" s="7">
        <v>701</v>
      </c>
      <c r="F776" s="8">
        <f t="shared" si="21"/>
        <v>9.649534232654702</v>
      </c>
    </row>
    <row r="777" spans="4:6" ht="15">
      <c r="D777">
        <f t="shared" si="20"/>
        <v>8.346159262080363</v>
      </c>
      <c r="E777" s="7">
        <v>702</v>
      </c>
      <c r="F777" s="8">
        <f t="shared" si="21"/>
        <v>9.606022022862902</v>
      </c>
    </row>
    <row r="778" spans="4:6" ht="15">
      <c r="D778">
        <f t="shared" si="20"/>
        <v>8.291027580172965</v>
      </c>
      <c r="E778" s="7">
        <v>703</v>
      </c>
      <c r="F778" s="8">
        <f t="shared" si="21"/>
        <v>9.562571752180702</v>
      </c>
    </row>
    <row r="779" spans="4:6" ht="15">
      <c r="D779">
        <f t="shared" si="20"/>
        <v>8.235974265999062</v>
      </c>
      <c r="E779" s="7">
        <v>704</v>
      </c>
      <c r="F779" s="8">
        <f t="shared" si="21"/>
        <v>9.519183244519581</v>
      </c>
    </row>
    <row r="780" spans="4:6" ht="15">
      <c r="D780">
        <f t="shared" si="20"/>
        <v>8.180999097080843</v>
      </c>
      <c r="E780" s="7">
        <v>705</v>
      </c>
      <c r="F780" s="8">
        <f t="shared" si="21"/>
        <v>9.475856324540814</v>
      </c>
    </row>
    <row r="781" spans="4:6" ht="15">
      <c r="D781">
        <f aca="true" t="shared" si="22" ref="D781:D844">(-38.73*LN(E781))+262.18</f>
        <v>8.126101851886773</v>
      </c>
      <c r="E781" s="7">
        <v>706</v>
      </c>
      <c r="F781" s="8">
        <f aca="true" t="shared" si="23" ref="F781:F844">(-30.52381*LN(E781))+209.65704</f>
        <v>9.432590817651402</v>
      </c>
    </row>
    <row r="782" spans="4:6" ht="15">
      <c r="D782">
        <f t="shared" si="22"/>
        <v>8.071282309825762</v>
      </c>
      <c r="E782" s="7">
        <v>707</v>
      </c>
      <c r="F782" s="8">
        <f t="shared" si="23"/>
        <v>9.3893865499995</v>
      </c>
    </row>
    <row r="783" spans="4:6" ht="15">
      <c r="D783">
        <f t="shared" si="22"/>
        <v>8.016540251242276</v>
      </c>
      <c r="E783" s="7">
        <v>708</v>
      </c>
      <c r="F783" s="8">
        <f t="shared" si="23"/>
        <v>9.346243348470693</v>
      </c>
    </row>
    <row r="784" spans="4:6" ht="15">
      <c r="D784">
        <f t="shared" si="22"/>
        <v>7.961875457410741</v>
      </c>
      <c r="E784" s="7">
        <v>709</v>
      </c>
      <c r="F784" s="8">
        <f t="shared" si="23"/>
        <v>9.303161040683364</v>
      </c>
    </row>
    <row r="785" spans="4:6" ht="15">
      <c r="D785">
        <f t="shared" si="22"/>
        <v>7.907287710530483</v>
      </c>
      <c r="E785" s="7">
        <v>710</v>
      </c>
      <c r="F785" s="8">
        <f t="shared" si="23"/>
        <v>9.260139454984937</v>
      </c>
    </row>
    <row r="786" spans="4:6" ht="15">
      <c r="D786">
        <f t="shared" si="22"/>
        <v>7.852776793720523</v>
      </c>
      <c r="E786" s="7">
        <v>711</v>
      </c>
      <c r="F786" s="8">
        <f t="shared" si="23"/>
        <v>9.217178420447539</v>
      </c>
    </row>
    <row r="787" spans="4:6" ht="15">
      <c r="D787">
        <f t="shared" si="22"/>
        <v>7.7983424910142105</v>
      </c>
      <c r="E787" s="7">
        <v>712</v>
      </c>
      <c r="F787" s="8">
        <f t="shared" si="23"/>
        <v>9.174277766864009</v>
      </c>
    </row>
    <row r="788" spans="4:6" ht="15">
      <c r="D788">
        <f t="shared" si="22"/>
        <v>7.743984587354333</v>
      </c>
      <c r="E788" s="7">
        <v>713</v>
      </c>
      <c r="F788" s="8">
        <f t="shared" si="23"/>
        <v>9.1314373247439</v>
      </c>
    </row>
    <row r="789" spans="4:6" ht="15">
      <c r="D789">
        <f t="shared" si="22"/>
        <v>7.689702868587943</v>
      </c>
      <c r="E789" s="7">
        <v>714</v>
      </c>
      <c r="F789" s="8">
        <f t="shared" si="23"/>
        <v>9.08865692530938</v>
      </c>
    </row>
    <row r="790" spans="4:6" ht="15">
      <c r="D790">
        <f t="shared" si="22"/>
        <v>7.635497121461128</v>
      </c>
      <c r="E790" s="7">
        <v>715</v>
      </c>
      <c r="F790" s="8">
        <f t="shared" si="23"/>
        <v>9.045936400491229</v>
      </c>
    </row>
    <row r="791" spans="4:6" ht="15">
      <c r="D791">
        <f t="shared" si="22"/>
        <v>7.581367133614208</v>
      </c>
      <c r="E791" s="7">
        <v>716</v>
      </c>
      <c r="F791" s="8">
        <f t="shared" si="23"/>
        <v>9.00327558292497</v>
      </c>
    </row>
    <row r="792" spans="4:6" ht="15">
      <c r="D792">
        <f t="shared" si="22"/>
        <v>7.527312693576732</v>
      </c>
      <c r="E792" s="7">
        <v>717</v>
      </c>
      <c r="F792" s="8">
        <f t="shared" si="23"/>
        <v>8.960674305946895</v>
      </c>
    </row>
    <row r="793" spans="4:6" ht="15">
      <c r="D793">
        <f t="shared" si="22"/>
        <v>7.473333590762309</v>
      </c>
      <c r="E793" s="7">
        <v>718</v>
      </c>
      <c r="F793" s="8">
        <f t="shared" si="23"/>
        <v>8.918132403590107</v>
      </c>
    </row>
    <row r="794" spans="4:6" ht="15">
      <c r="D794">
        <f t="shared" si="22"/>
        <v>7.4194296154638835</v>
      </c>
      <c r="E794" s="7">
        <v>719</v>
      </c>
      <c r="F794" s="8">
        <f t="shared" si="23"/>
        <v>8.875649710580717</v>
      </c>
    </row>
    <row r="795" spans="4:6" ht="15">
      <c r="D795">
        <f t="shared" si="22"/>
        <v>7.365600558848797</v>
      </c>
      <c r="E795" s="7">
        <v>720</v>
      </c>
      <c r="F795" s="8">
        <f t="shared" si="23"/>
        <v>8.83322606233395</v>
      </c>
    </row>
    <row r="796" spans="4:6" ht="15">
      <c r="D796">
        <f t="shared" si="22"/>
        <v>7.311846212953952</v>
      </c>
      <c r="E796" s="7">
        <v>721</v>
      </c>
      <c r="F796" s="8">
        <f t="shared" si="23"/>
        <v>8.790861294950275</v>
      </c>
    </row>
    <row r="797" spans="4:6" ht="15">
      <c r="D797">
        <f t="shared" si="22"/>
        <v>7.258166370680868</v>
      </c>
      <c r="E797" s="7">
        <v>722</v>
      </c>
      <c r="F797" s="8">
        <f t="shared" si="23"/>
        <v>8.748555245211747</v>
      </c>
    </row>
    <row r="798" spans="4:6" ht="15">
      <c r="D798">
        <f t="shared" si="22"/>
        <v>7.204560825791077</v>
      </c>
      <c r="E798" s="7">
        <v>723</v>
      </c>
      <c r="F798" s="8">
        <f t="shared" si="23"/>
        <v>8.706307750578048</v>
      </c>
    </row>
    <row r="799" spans="4:6" ht="15">
      <c r="D799">
        <f t="shared" si="22"/>
        <v>7.151029372901235</v>
      </c>
      <c r="E799" s="7">
        <v>724</v>
      </c>
      <c r="F799" s="8">
        <f t="shared" si="23"/>
        <v>8.664118649182939</v>
      </c>
    </row>
    <row r="800" spans="4:6" ht="15">
      <c r="D800">
        <f t="shared" si="22"/>
        <v>7.097571807478488</v>
      </c>
      <c r="E800" s="7">
        <v>725</v>
      </c>
      <c r="F800" s="8">
        <f t="shared" si="23"/>
        <v>8.621987779830306</v>
      </c>
    </row>
    <row r="801" spans="4:6" ht="15">
      <c r="D801">
        <f t="shared" si="22"/>
        <v>7.044187925835672</v>
      </c>
      <c r="E801" s="7">
        <v>726</v>
      </c>
      <c r="F801" s="8">
        <f t="shared" si="23"/>
        <v>8.579914981990726</v>
      </c>
    </row>
    <row r="802" spans="4:6" ht="15">
      <c r="D802">
        <f t="shared" si="22"/>
        <v>6.99087752512682</v>
      </c>
      <c r="E802" s="7">
        <v>727</v>
      </c>
      <c r="F802" s="8">
        <f t="shared" si="23"/>
        <v>8.537900095797568</v>
      </c>
    </row>
    <row r="803" spans="4:6" ht="15">
      <c r="D803">
        <f t="shared" si="22"/>
        <v>6.937640403342385</v>
      </c>
      <c r="E803" s="7">
        <v>728</v>
      </c>
      <c r="F803" s="8">
        <f t="shared" si="23"/>
        <v>8.4959429620435</v>
      </c>
    </row>
    <row r="804" spans="4:6" ht="15">
      <c r="D804">
        <f t="shared" si="22"/>
        <v>6.884476359304699</v>
      </c>
      <c r="E804" s="7">
        <v>729</v>
      </c>
      <c r="F804" s="8">
        <f t="shared" si="23"/>
        <v>8.454043422176795</v>
      </c>
    </row>
    <row r="805" spans="4:6" ht="15">
      <c r="D805">
        <f t="shared" si="22"/>
        <v>6.831385192663447</v>
      </c>
      <c r="E805" s="7">
        <v>730</v>
      </c>
      <c r="F805" s="8">
        <f t="shared" si="23"/>
        <v>8.412201318297747</v>
      </c>
    </row>
    <row r="806" spans="4:6" ht="15">
      <c r="D806">
        <f t="shared" si="22"/>
        <v>6.778366703891123</v>
      </c>
      <c r="E806" s="7">
        <v>731</v>
      </c>
      <c r="F806" s="8">
        <f t="shared" si="23"/>
        <v>8.370416493155119</v>
      </c>
    </row>
    <row r="807" spans="4:6" ht="15">
      <c r="D807">
        <f t="shared" si="22"/>
        <v>6.725420694278455</v>
      </c>
      <c r="E807" s="7">
        <v>732</v>
      </c>
      <c r="F807" s="8">
        <f t="shared" si="23"/>
        <v>8.328688790142564</v>
      </c>
    </row>
    <row r="808" spans="4:6" ht="15">
      <c r="D808">
        <f t="shared" si="22"/>
        <v>6.6725469659300245</v>
      </c>
      <c r="E808" s="7">
        <v>733</v>
      </c>
      <c r="F808" s="8">
        <f t="shared" si="23"/>
        <v>8.287018053295213</v>
      </c>
    </row>
    <row r="809" spans="4:6" ht="15">
      <c r="D809">
        <f t="shared" si="22"/>
        <v>6.619745321759865</v>
      </c>
      <c r="E809" s="7">
        <v>734</v>
      </c>
      <c r="F809" s="8">
        <f t="shared" si="23"/>
        <v>8.245404127285951</v>
      </c>
    </row>
    <row r="810" spans="4:6" ht="15">
      <c r="D810">
        <f t="shared" si="22"/>
        <v>6.567015565486855</v>
      </c>
      <c r="E810" s="7">
        <v>735</v>
      </c>
      <c r="F810" s="8">
        <f t="shared" si="23"/>
        <v>8.203846857422207</v>
      </c>
    </row>
    <row r="811" spans="4:6" ht="15">
      <c r="D811">
        <f t="shared" si="22"/>
        <v>6.514357501630627</v>
      </c>
      <c r="E811" s="7">
        <v>736</v>
      </c>
      <c r="F811" s="8">
        <f t="shared" si="23"/>
        <v>8.162346089642313</v>
      </c>
    </row>
    <row r="812" spans="4:6" ht="15">
      <c r="D812">
        <f t="shared" si="22"/>
        <v>6.461770935507019</v>
      </c>
      <c r="E812" s="7">
        <v>737</v>
      </c>
      <c r="F812" s="8">
        <f t="shared" si="23"/>
        <v>8.120901670512211</v>
      </c>
    </row>
    <row r="813" spans="4:6" ht="15">
      <c r="D813">
        <f t="shared" si="22"/>
        <v>6.409255673223726</v>
      </c>
      <c r="E813" s="7">
        <v>738</v>
      </c>
      <c r="F813" s="8">
        <f t="shared" si="23"/>
        <v>8.079513447221842</v>
      </c>
    </row>
    <row r="814" spans="4:6" ht="15">
      <c r="D814">
        <f t="shared" si="22"/>
        <v>6.356811521676178</v>
      </c>
      <c r="E814" s="7">
        <v>739</v>
      </c>
      <c r="F814" s="8">
        <f t="shared" si="23"/>
        <v>8.038181267582075</v>
      </c>
    </row>
    <row r="815" spans="4:6" ht="15">
      <c r="D815">
        <f t="shared" si="22"/>
        <v>6.304438288543139</v>
      </c>
      <c r="E815" s="7">
        <v>740</v>
      </c>
      <c r="F815" s="8">
        <f t="shared" si="23"/>
        <v>7.996904980021043</v>
      </c>
    </row>
    <row r="816" spans="4:6" ht="15">
      <c r="D816">
        <f t="shared" si="22"/>
        <v>6.252135782282608</v>
      </c>
      <c r="E816" s="7">
        <v>741</v>
      </c>
      <c r="F816" s="8">
        <f t="shared" si="23"/>
        <v>7.955684433581041</v>
      </c>
    </row>
    <row r="817" spans="4:6" ht="15">
      <c r="D817">
        <f t="shared" si="22"/>
        <v>6.199903812127388</v>
      </c>
      <c r="E817" s="7">
        <v>742</v>
      </c>
      <c r="F817" s="8">
        <f t="shared" si="23"/>
        <v>7.914519477915064</v>
      </c>
    </row>
    <row r="818" spans="4:6" ht="15">
      <c r="D818">
        <f t="shared" si="22"/>
        <v>6.147742188081224</v>
      </c>
      <c r="E818" s="7">
        <v>743</v>
      </c>
      <c r="F818" s="8">
        <f t="shared" si="23"/>
        <v>7.873409963283592</v>
      </c>
    </row>
    <row r="819" spans="4:6" ht="15">
      <c r="D819">
        <f t="shared" si="22"/>
        <v>6.095650720914364</v>
      </c>
      <c r="E819" s="7">
        <v>744</v>
      </c>
      <c r="F819" s="8">
        <f t="shared" si="23"/>
        <v>7.832355740551321</v>
      </c>
    </row>
    <row r="820" spans="4:6" ht="15">
      <c r="D820">
        <f t="shared" si="22"/>
        <v>6.043629222159666</v>
      </c>
      <c r="E820" s="7">
        <v>745</v>
      </c>
      <c r="F820" s="8">
        <f t="shared" si="23"/>
        <v>7.791356661183812</v>
      </c>
    </row>
    <row r="821" spans="4:6" ht="15">
      <c r="D821">
        <f t="shared" si="22"/>
        <v>5.991677504108395</v>
      </c>
      <c r="E821" s="7">
        <v>746</v>
      </c>
      <c r="F821" s="8">
        <f t="shared" si="23"/>
        <v>7.750412577244447</v>
      </c>
    </row>
    <row r="822" spans="4:6" ht="15">
      <c r="D822">
        <f t="shared" si="22"/>
        <v>5.939795379806014</v>
      </c>
      <c r="E822" s="7">
        <v>747</v>
      </c>
      <c r="F822" s="8">
        <f t="shared" si="23"/>
        <v>7.709523341391048</v>
      </c>
    </row>
    <row r="823" spans="4:6" ht="15">
      <c r="D823">
        <f t="shared" si="22"/>
        <v>5.88798266304849</v>
      </c>
      <c r="E823" s="7">
        <v>748</v>
      </c>
      <c r="F823" s="8">
        <f t="shared" si="23"/>
        <v>7.6686888068728365</v>
      </c>
    </row>
    <row r="824" spans="4:6" ht="15">
      <c r="D824">
        <f t="shared" si="22"/>
        <v>5.8362391683781425</v>
      </c>
      <c r="E824" s="7">
        <v>749</v>
      </c>
      <c r="F824" s="8">
        <f t="shared" si="23"/>
        <v>7.62790882752725</v>
      </c>
    </row>
    <row r="825" spans="4:6" ht="15">
      <c r="D825">
        <f t="shared" si="22"/>
        <v>5.784564711079327</v>
      </c>
      <c r="E825" s="7">
        <v>750</v>
      </c>
      <c r="F825" s="8">
        <f t="shared" si="23"/>
        <v>7.587183257776644</v>
      </c>
    </row>
    <row r="826" spans="4:6" ht="15">
      <c r="D826">
        <f t="shared" si="22"/>
        <v>5.732959107175077</v>
      </c>
      <c r="E826" s="7">
        <v>751</v>
      </c>
      <c r="F826" s="8">
        <f t="shared" si="23"/>
        <v>7.546511952625394</v>
      </c>
    </row>
    <row r="827" spans="4:6" ht="15">
      <c r="D827">
        <f t="shared" si="22"/>
        <v>5.681422173422732</v>
      </c>
      <c r="E827" s="7">
        <v>752</v>
      </c>
      <c r="F827" s="8">
        <f t="shared" si="23"/>
        <v>7.505894767656628</v>
      </c>
    </row>
    <row r="828" spans="4:6" ht="15">
      <c r="D828">
        <f t="shared" si="22"/>
        <v>5.6299537273101805</v>
      </c>
      <c r="E828" s="7">
        <v>753</v>
      </c>
      <c r="F828" s="8">
        <f t="shared" si="23"/>
        <v>7.465331559029323</v>
      </c>
    </row>
    <row r="829" spans="4:6" ht="15">
      <c r="D829">
        <f t="shared" si="22"/>
        <v>5.578553587051886</v>
      </c>
      <c r="E829" s="7">
        <v>754</v>
      </c>
      <c r="F829" s="8">
        <f t="shared" si="23"/>
        <v>7.424822183475044</v>
      </c>
    </row>
    <row r="830" spans="4:6" ht="15">
      <c r="D830">
        <f t="shared" si="22"/>
        <v>5.527221571585301</v>
      </c>
      <c r="E830" s="7">
        <v>755</v>
      </c>
      <c r="F830" s="8">
        <f t="shared" si="23"/>
        <v>7.3843664982951225</v>
      </c>
    </row>
    <row r="831" spans="4:6" ht="15">
      <c r="D831">
        <f t="shared" si="22"/>
        <v>5.475957500566722</v>
      </c>
      <c r="E831" s="7">
        <v>756</v>
      </c>
      <c r="F831" s="8">
        <f t="shared" si="23"/>
        <v>7.3439643613573935</v>
      </c>
    </row>
    <row r="832" spans="4:6" ht="15">
      <c r="D832">
        <f t="shared" si="22"/>
        <v>5.4247611943676475</v>
      </c>
      <c r="E832" s="7">
        <v>757</v>
      </c>
      <c r="F832" s="8">
        <f t="shared" si="23"/>
        <v>7.303615631093464</v>
      </c>
    </row>
    <row r="833" spans="4:6" ht="15">
      <c r="D833">
        <f t="shared" si="22"/>
        <v>5.373632474070973</v>
      </c>
      <c r="E833" s="7">
        <v>758</v>
      </c>
      <c r="F833" s="8">
        <f t="shared" si="23"/>
        <v>7.263320166495504</v>
      </c>
    </row>
    <row r="834" spans="4:6" ht="15">
      <c r="D834">
        <f t="shared" si="22"/>
        <v>5.322571161467238</v>
      </c>
      <c r="E834" s="7">
        <v>759</v>
      </c>
      <c r="F834" s="8">
        <f t="shared" si="23"/>
        <v>7.223077827113485</v>
      </c>
    </row>
    <row r="835" spans="4:6" ht="15">
      <c r="D835">
        <f t="shared" si="22"/>
        <v>5.271577079051042</v>
      </c>
      <c r="E835" s="7">
        <v>760</v>
      </c>
      <c r="F835" s="8">
        <f t="shared" si="23"/>
        <v>7.182888473052088</v>
      </c>
    </row>
    <row r="836" spans="4:6" ht="15">
      <c r="D836">
        <f t="shared" si="22"/>
        <v>5.2206500500169</v>
      </c>
      <c r="E836" s="7">
        <v>761</v>
      </c>
      <c r="F836" s="8">
        <f t="shared" si="23"/>
        <v>7.142751964967886</v>
      </c>
    </row>
    <row r="837" spans="4:6" ht="15">
      <c r="D837">
        <f t="shared" si="22"/>
        <v>5.1697898982562265</v>
      </c>
      <c r="E837" s="7">
        <v>762</v>
      </c>
      <c r="F837" s="8">
        <f t="shared" si="23"/>
        <v>7.102668164066358</v>
      </c>
    </row>
    <row r="838" spans="4:6" ht="15">
      <c r="D838">
        <f t="shared" si="22"/>
        <v>5.118996448353016</v>
      </c>
      <c r="E838" s="7">
        <v>763</v>
      </c>
      <c r="F838" s="8">
        <f t="shared" si="23"/>
        <v>7.062636932099167</v>
      </c>
    </row>
    <row r="839" spans="4:6" ht="15">
      <c r="D839">
        <f t="shared" si="22"/>
        <v>5.068269525580661</v>
      </c>
      <c r="E839" s="7">
        <v>764</v>
      </c>
      <c r="F839" s="8">
        <f t="shared" si="23"/>
        <v>7.022658131361055</v>
      </c>
    </row>
    <row r="840" spans="4:6" ht="15">
      <c r="D840">
        <f t="shared" si="22"/>
        <v>5.017608955898311</v>
      </c>
      <c r="E840" s="7">
        <v>765</v>
      </c>
      <c r="F840" s="8">
        <f t="shared" si="23"/>
        <v>6.982731624687233</v>
      </c>
    </row>
    <row r="841" spans="4:6" ht="15">
      <c r="D841">
        <f t="shared" si="22"/>
        <v>4.967014565946954</v>
      </c>
      <c r="E841" s="7">
        <v>766</v>
      </c>
      <c r="F841" s="8">
        <f t="shared" si="23"/>
        <v>6.94285727545045</v>
      </c>
    </row>
    <row r="842" spans="4:6" ht="15">
      <c r="D842">
        <f t="shared" si="22"/>
        <v>4.916486183046175</v>
      </c>
      <c r="E842" s="7">
        <v>767</v>
      </c>
      <c r="F842" s="8">
        <f t="shared" si="23"/>
        <v>6.903034947558126</v>
      </c>
    </row>
    <row r="843" spans="4:6" ht="15">
      <c r="D843">
        <f t="shared" si="22"/>
        <v>4.866023635190686</v>
      </c>
      <c r="E843" s="7">
        <v>768</v>
      </c>
      <c r="F843" s="8">
        <f t="shared" si="23"/>
        <v>6.8632645054497345</v>
      </c>
    </row>
    <row r="844" spans="4:6" ht="15">
      <c r="D844">
        <f t="shared" si="22"/>
        <v>4.815626751046409</v>
      </c>
      <c r="E844" s="7">
        <v>769</v>
      </c>
      <c r="F844" s="8">
        <f t="shared" si="23"/>
        <v>6.8235458140939045</v>
      </c>
    </row>
    <row r="845" spans="4:6" ht="15">
      <c r="D845">
        <f aca="true" t="shared" si="24" ref="D845:D908">(-38.73*LN(E845))+262.18</f>
        <v>4.765295359947459</v>
      </c>
      <c r="E845" s="7">
        <v>770</v>
      </c>
      <c r="F845" s="8">
        <f aca="true" t="shared" si="25" ref="F845:F908">(-30.52381*LN(E845))+209.65704</f>
        <v>6.78387873898572</v>
      </c>
    </row>
    <row r="846" spans="4:6" ht="15">
      <c r="D846">
        <f t="shared" si="24"/>
        <v>4.715029291892279</v>
      </c>
      <c r="E846" s="7">
        <v>771</v>
      </c>
      <c r="F846" s="8">
        <f t="shared" si="25"/>
        <v>6.744263146143908</v>
      </c>
    </row>
    <row r="847" spans="4:6" ht="15">
      <c r="D847">
        <f t="shared" si="24"/>
        <v>4.664828377540459</v>
      </c>
      <c r="E847" s="7">
        <v>772</v>
      </c>
      <c r="F847" s="8">
        <f t="shared" si="25"/>
        <v>6.70469890210822</v>
      </c>
    </row>
    <row r="848" spans="4:6" ht="15">
      <c r="D848">
        <f t="shared" si="24"/>
        <v>4.614692448209155</v>
      </c>
      <c r="E848" s="7">
        <v>773</v>
      </c>
      <c r="F848" s="8">
        <f t="shared" si="25"/>
        <v>6.665185873936736</v>
      </c>
    </row>
    <row r="849" spans="4:6" ht="15">
      <c r="D849">
        <f t="shared" si="24"/>
        <v>4.5646213358699015</v>
      </c>
      <c r="E849" s="7">
        <v>774</v>
      </c>
      <c r="F849" s="8">
        <f t="shared" si="25"/>
        <v>6.625723929203133</v>
      </c>
    </row>
    <row r="850" spans="4:6" ht="15">
      <c r="D850">
        <f t="shared" si="24"/>
        <v>4.514614873144865</v>
      </c>
      <c r="E850" s="7">
        <v>775</v>
      </c>
      <c r="F850" s="8">
        <f t="shared" si="25"/>
        <v>6.586312935993988</v>
      </c>
    </row>
    <row r="851" spans="4:6" ht="15">
      <c r="D851">
        <f t="shared" si="24"/>
        <v>4.464672893303941</v>
      </c>
      <c r="E851" s="7">
        <v>776</v>
      </c>
      <c r="F851" s="8">
        <f t="shared" si="25"/>
        <v>6.546952762906244</v>
      </c>
    </row>
    <row r="852" spans="4:6" ht="15">
      <c r="D852">
        <f t="shared" si="24"/>
        <v>4.414795230261063</v>
      </c>
      <c r="E852" s="7">
        <v>777</v>
      </c>
      <c r="F852" s="8">
        <f t="shared" si="25"/>
        <v>6.507643279044487</v>
      </c>
    </row>
    <row r="853" spans="4:6" ht="15">
      <c r="D853">
        <f t="shared" si="24"/>
        <v>4.364981718570959</v>
      </c>
      <c r="E853" s="7">
        <v>778</v>
      </c>
      <c r="F853" s="8">
        <f t="shared" si="25"/>
        <v>6.4683843540183545</v>
      </c>
    </row>
    <row r="854" spans="4:6" ht="15">
      <c r="D854">
        <f t="shared" si="24"/>
        <v>4.31523219342597</v>
      </c>
      <c r="E854" s="7">
        <v>779</v>
      </c>
      <c r="F854" s="8">
        <f t="shared" si="25"/>
        <v>6.429175857939981</v>
      </c>
    </row>
    <row r="855" spans="4:6" ht="15">
      <c r="D855">
        <f t="shared" si="24"/>
        <v>4.265546490652753</v>
      </c>
      <c r="E855" s="7">
        <v>780</v>
      </c>
      <c r="F855" s="8">
        <f t="shared" si="25"/>
        <v>6.390017661421382</v>
      </c>
    </row>
    <row r="856" spans="4:6" ht="15">
      <c r="D856">
        <f t="shared" si="24"/>
        <v>4.215924446708982</v>
      </c>
      <c r="E856" s="7">
        <v>781</v>
      </c>
      <c r="F856" s="8">
        <f t="shared" si="25"/>
        <v>6.350909635571867</v>
      </c>
    </row>
    <row r="857" spans="4:6" ht="15">
      <c r="D857">
        <f t="shared" si="24"/>
        <v>4.166365898680112</v>
      </c>
      <c r="E857" s="7">
        <v>782</v>
      </c>
      <c r="F857" s="8">
        <f t="shared" si="25"/>
        <v>6.3118516519956245</v>
      </c>
    </row>
    <row r="858" spans="4:6" ht="15">
      <c r="D858">
        <f t="shared" si="24"/>
        <v>4.11687068427625</v>
      </c>
      <c r="E858" s="7">
        <v>783</v>
      </c>
      <c r="F858" s="8">
        <f t="shared" si="25"/>
        <v>6.2728435827889655</v>
      </c>
    </row>
    <row r="859" spans="4:6" ht="15">
      <c r="D859">
        <f t="shared" si="24"/>
        <v>4.067438641828744</v>
      </c>
      <c r="E859" s="7">
        <v>784</v>
      </c>
      <c r="F859" s="8">
        <f t="shared" si="25"/>
        <v>6.23388530053802</v>
      </c>
    </row>
    <row r="860" spans="4:6" ht="15">
      <c r="D860">
        <f t="shared" si="24"/>
        <v>4.018069610287341</v>
      </c>
      <c r="E860" s="7">
        <v>785</v>
      </c>
      <c r="F860" s="8">
        <f t="shared" si="25"/>
        <v>6.194976678316152</v>
      </c>
    </row>
    <row r="861" spans="4:6" ht="15">
      <c r="D861">
        <f t="shared" si="24"/>
        <v>3.9687634292168354</v>
      </c>
      <c r="E861" s="7">
        <v>786</v>
      </c>
      <c r="F861" s="8">
        <f t="shared" si="25"/>
        <v>6.1561175896814575</v>
      </c>
    </row>
    <row r="862" spans="4:6" ht="15">
      <c r="D862">
        <f t="shared" si="24"/>
        <v>3.9195199387939965</v>
      </c>
      <c r="E862" s="7">
        <v>787</v>
      </c>
      <c r="F862" s="8">
        <f t="shared" si="25"/>
        <v>6.117307908674377</v>
      </c>
    </row>
    <row r="863" spans="4:6" ht="15">
      <c r="D863">
        <f t="shared" si="24"/>
        <v>3.8703389798043872</v>
      </c>
      <c r="E863" s="7">
        <v>788</v>
      </c>
      <c r="F863" s="8">
        <f t="shared" si="25"/>
        <v>6.0785475098151664</v>
      </c>
    </row>
    <row r="864" spans="4:6" ht="15">
      <c r="D864">
        <f t="shared" si="24"/>
        <v>3.8212203936393507</v>
      </c>
      <c r="E864" s="7">
        <v>789</v>
      </c>
      <c r="F864" s="8">
        <f t="shared" si="25"/>
        <v>6.039836268101482</v>
      </c>
    </row>
    <row r="865" spans="4:6" ht="15">
      <c r="D865">
        <f t="shared" si="24"/>
        <v>3.772164022292884</v>
      </c>
      <c r="E865" s="7">
        <v>790</v>
      </c>
      <c r="F865" s="8">
        <f t="shared" si="25"/>
        <v>6.0011740590060185</v>
      </c>
    </row>
    <row r="866" spans="4:6" ht="15">
      <c r="D866">
        <f t="shared" si="24"/>
        <v>3.723169708358796</v>
      </c>
      <c r="E866" s="7">
        <v>791</v>
      </c>
      <c r="F866" s="8">
        <f t="shared" si="25"/>
        <v>5.962560758473984</v>
      </c>
    </row>
    <row r="867" spans="4:6" ht="15">
      <c r="D867">
        <f t="shared" si="24"/>
        <v>3.6742372950272966</v>
      </c>
      <c r="E867" s="7">
        <v>792</v>
      </c>
      <c r="F867" s="8">
        <f t="shared" si="25"/>
        <v>5.923996242920907</v>
      </c>
    </row>
    <row r="868" spans="4:6" ht="15">
      <c r="D868">
        <f t="shared" si="24"/>
        <v>3.625366626082382</v>
      </c>
      <c r="E868" s="7">
        <v>793</v>
      </c>
      <c r="F868" s="8">
        <f t="shared" si="25"/>
        <v>5.885480389229997</v>
      </c>
    </row>
    <row r="869" spans="4:6" ht="15">
      <c r="D869">
        <f t="shared" si="24"/>
        <v>3.5765575458984245</v>
      </c>
      <c r="E869" s="7">
        <v>794</v>
      </c>
      <c r="F869" s="8">
        <f t="shared" si="25"/>
        <v>5.847013074750038</v>
      </c>
    </row>
    <row r="870" spans="4:6" ht="15">
      <c r="D870">
        <f t="shared" si="24"/>
        <v>3.5278098994377274</v>
      </c>
      <c r="E870" s="7">
        <v>795</v>
      </c>
      <c r="F870" s="8">
        <f t="shared" si="25"/>
        <v>5.808594177292946</v>
      </c>
    </row>
    <row r="871" spans="4:6" ht="15">
      <c r="D871">
        <f t="shared" si="24"/>
        <v>3.4791235322470584</v>
      </c>
      <c r="E871" s="7">
        <v>796</v>
      </c>
      <c r="F871" s="8">
        <f t="shared" si="25"/>
        <v>5.770223575131354</v>
      </c>
    </row>
    <row r="872" spans="4:6" ht="15">
      <c r="D872">
        <f t="shared" si="24"/>
        <v>3.4304982904549775</v>
      </c>
      <c r="E872" s="7">
        <v>797</v>
      </c>
      <c r="F872" s="8">
        <f t="shared" si="25"/>
        <v>5.731901146996421</v>
      </c>
    </row>
    <row r="873" spans="4:6" ht="15">
      <c r="D873">
        <f t="shared" si="24"/>
        <v>3.381934020768938</v>
      </c>
      <c r="E873" s="7">
        <v>798</v>
      </c>
      <c r="F873" s="8">
        <f t="shared" si="25"/>
        <v>5.6936267720755325</v>
      </c>
    </row>
    <row r="874" spans="4:6" ht="15">
      <c r="D874">
        <f t="shared" si="24"/>
        <v>3.333430570472217</v>
      </c>
      <c r="E874" s="7">
        <v>799</v>
      </c>
      <c r="F874" s="8">
        <f t="shared" si="25"/>
        <v>5.655400330009911</v>
      </c>
    </row>
    <row r="875" spans="4:6" ht="15">
      <c r="D875">
        <f t="shared" si="24"/>
        <v>3.284987787421187</v>
      </c>
      <c r="E875" s="7">
        <v>800</v>
      </c>
      <c r="F875" s="8">
        <f t="shared" si="25"/>
        <v>5.617221700892429</v>
      </c>
    </row>
    <row r="876" spans="4:6" ht="15">
      <c r="D876">
        <f t="shared" si="24"/>
        <v>3.236605520042474</v>
      </c>
      <c r="E876" s="7">
        <v>801</v>
      </c>
      <c r="F876" s="8">
        <f t="shared" si="25"/>
        <v>5.5790907652653345</v>
      </c>
    </row>
    <row r="877" spans="4:6" ht="15">
      <c r="D877">
        <f t="shared" si="24"/>
        <v>3.188283617329887</v>
      </c>
      <c r="E877" s="7">
        <v>802</v>
      </c>
      <c r="F877" s="8">
        <f t="shared" si="25"/>
        <v>5.541007404117977</v>
      </c>
    </row>
    <row r="878" spans="4:6" ht="15">
      <c r="D878">
        <f t="shared" si="24"/>
        <v>3.140021928841975</v>
      </c>
      <c r="E878" s="7">
        <v>803</v>
      </c>
      <c r="F878" s="8">
        <f t="shared" si="25"/>
        <v>5.502971498884676</v>
      </c>
    </row>
    <row r="879" spans="4:6" ht="15">
      <c r="D879">
        <f t="shared" si="24"/>
        <v>3.091820304698672</v>
      </c>
      <c r="E879" s="7">
        <v>804</v>
      </c>
      <c r="F879" s="8">
        <f t="shared" si="25"/>
        <v>5.464982931442364</v>
      </c>
    </row>
    <row r="880" spans="4:6" ht="15">
      <c r="D880">
        <f t="shared" si="24"/>
        <v>3.043678595579081</v>
      </c>
      <c r="E880" s="7">
        <v>805</v>
      </c>
      <c r="F880" s="8">
        <f t="shared" si="25"/>
        <v>5.427041584108451</v>
      </c>
    </row>
    <row r="881" spans="4:6" ht="15">
      <c r="D881">
        <f t="shared" si="24"/>
        <v>2.9955966527183477</v>
      </c>
      <c r="E881" s="7">
        <v>806</v>
      </c>
      <c r="F881" s="8">
        <f t="shared" si="25"/>
        <v>5.389147339638754</v>
      </c>
    </row>
    <row r="882" spans="4:6" ht="15">
      <c r="D882">
        <f t="shared" si="24"/>
        <v>2.9475743279048743</v>
      </c>
      <c r="E882" s="7">
        <v>807</v>
      </c>
      <c r="F882" s="8">
        <f t="shared" si="25"/>
        <v>5.351300081225048</v>
      </c>
    </row>
    <row r="883" spans="4:6" ht="15">
      <c r="D883">
        <f t="shared" si="24"/>
        <v>2.8996114734780463</v>
      </c>
      <c r="E883" s="7">
        <v>808</v>
      </c>
      <c r="F883" s="8">
        <f t="shared" si="25"/>
        <v>5.313499692493195</v>
      </c>
    </row>
    <row r="884" spans="4:6" ht="15">
      <c r="D884">
        <f t="shared" si="24"/>
        <v>2.8517079423246514</v>
      </c>
      <c r="E884" s="7">
        <v>809</v>
      </c>
      <c r="F884" s="8">
        <f t="shared" si="25"/>
        <v>5.2757460575008395</v>
      </c>
    </row>
    <row r="885" spans="4:6" ht="15">
      <c r="D885">
        <f t="shared" si="24"/>
        <v>2.8038635878771174</v>
      </c>
      <c r="E885" s="7">
        <v>810</v>
      </c>
      <c r="F885" s="8">
        <f t="shared" si="25"/>
        <v>5.238039060735275</v>
      </c>
    </row>
    <row r="886" spans="4:6" ht="15">
      <c r="D886">
        <f t="shared" si="24"/>
        <v>2.7560782641101014</v>
      </c>
      <c r="E886" s="7">
        <v>811</v>
      </c>
      <c r="F886" s="8">
        <f t="shared" si="25"/>
        <v>5.200378587111402</v>
      </c>
    </row>
    <row r="887" spans="4:6" ht="15">
      <c r="D887">
        <f t="shared" si="24"/>
        <v>2.708351825538216</v>
      </c>
      <c r="E887" s="7">
        <v>812</v>
      </c>
      <c r="F887" s="8">
        <f t="shared" si="25"/>
        <v>5.162764521969564</v>
      </c>
    </row>
    <row r="888" spans="4:6" ht="15">
      <c r="D888">
        <f t="shared" si="24"/>
        <v>2.660684127213358</v>
      </c>
      <c r="E888" s="7">
        <v>813</v>
      </c>
      <c r="F888" s="8">
        <f t="shared" si="25"/>
        <v>5.125196751073446</v>
      </c>
    </row>
    <row r="889" spans="4:6" ht="15">
      <c r="D889">
        <f t="shared" si="24"/>
        <v>2.6130750247216383</v>
      </c>
      <c r="E889" s="7">
        <v>814</v>
      </c>
      <c r="F889" s="8">
        <f t="shared" si="25"/>
        <v>5.087675160608001</v>
      </c>
    </row>
    <row r="890" spans="4:6" ht="15">
      <c r="D890">
        <f t="shared" si="24"/>
        <v>2.5655243741813933</v>
      </c>
      <c r="E890" s="7">
        <v>815</v>
      </c>
      <c r="F890" s="8">
        <f t="shared" si="25"/>
        <v>5.0501996371774</v>
      </c>
    </row>
    <row r="891" spans="4:6" ht="15">
      <c r="D891">
        <f t="shared" si="24"/>
        <v>2.5180320322401712</v>
      </c>
      <c r="E891" s="7">
        <v>816</v>
      </c>
      <c r="F891" s="8">
        <f t="shared" si="25"/>
        <v>5.0127700678030465</v>
      </c>
    </row>
    <row r="892" spans="4:6" ht="15">
      <c r="D892">
        <f t="shared" si="24"/>
        <v>2.470597856072118</v>
      </c>
      <c r="E892" s="7">
        <v>817</v>
      </c>
      <c r="F892" s="8">
        <f t="shared" si="25"/>
        <v>4.975386339921272</v>
      </c>
    </row>
    <row r="893" spans="4:6" ht="15">
      <c r="D893">
        <f t="shared" si="24"/>
        <v>2.4232217033756456</v>
      </c>
      <c r="E893" s="7">
        <v>818</v>
      </c>
      <c r="F893" s="8">
        <f t="shared" si="25"/>
        <v>4.938048341381716</v>
      </c>
    </row>
    <row r="894" spans="4:6" ht="15">
      <c r="D894">
        <f t="shared" si="24"/>
        <v>2.3759034323706487</v>
      </c>
      <c r="E894" s="7">
        <v>819</v>
      </c>
      <c r="F894" s="8">
        <f t="shared" si="25"/>
        <v>4.900755960444826</v>
      </c>
    </row>
    <row r="895" spans="4:6" ht="15">
      <c r="D895">
        <f t="shared" si="24"/>
        <v>2.3286429017961154</v>
      </c>
      <c r="E895" s="7">
        <v>820</v>
      </c>
      <c r="F895" s="8">
        <f t="shared" si="25"/>
        <v>4.8635090857803505</v>
      </c>
    </row>
    <row r="896" spans="4:6" ht="15">
      <c r="D896">
        <f t="shared" si="24"/>
        <v>2.2814399709075133</v>
      </c>
      <c r="E896" s="7">
        <v>821</v>
      </c>
      <c r="F896" s="8">
        <f t="shared" si="25"/>
        <v>4.826307606464866</v>
      </c>
    </row>
    <row r="897" spans="4:6" ht="15">
      <c r="D897">
        <f t="shared" si="24"/>
        <v>2.2342944994741742</v>
      </c>
      <c r="E897" s="7">
        <v>822</v>
      </c>
      <c r="F897" s="8">
        <f t="shared" si="25"/>
        <v>4.789151411980214</v>
      </c>
    </row>
    <row r="898" spans="4:6" ht="15">
      <c r="D898">
        <f t="shared" si="24"/>
        <v>2.187206347777135</v>
      </c>
      <c r="E898" s="7">
        <v>823</v>
      </c>
      <c r="F898" s="8">
        <f t="shared" si="25"/>
        <v>4.752040392211228</v>
      </c>
    </row>
    <row r="899" spans="4:6" ht="15">
      <c r="D899">
        <f t="shared" si="24"/>
        <v>2.14017537660618</v>
      </c>
      <c r="E899" s="7">
        <v>824</v>
      </c>
      <c r="F899" s="8">
        <f t="shared" si="25"/>
        <v>4.714974437443942</v>
      </c>
    </row>
    <row r="900" spans="4:6" ht="15">
      <c r="D900">
        <f t="shared" si="24"/>
        <v>2.0932014472578544</v>
      </c>
      <c r="E900" s="7">
        <v>825</v>
      </c>
      <c r="F900" s="8">
        <f t="shared" si="25"/>
        <v>4.677953438363602</v>
      </c>
    </row>
    <row r="901" spans="4:6" ht="15">
      <c r="D901">
        <f t="shared" si="24"/>
        <v>2.0462844215325617</v>
      </c>
      <c r="E901" s="7">
        <v>826</v>
      </c>
      <c r="F901" s="8">
        <f t="shared" si="25"/>
        <v>4.640977286052646</v>
      </c>
    </row>
    <row r="902" spans="4:6" ht="15">
      <c r="D902">
        <f t="shared" si="24"/>
        <v>1.9994241617324633</v>
      </c>
      <c r="E902" s="7">
        <v>827</v>
      </c>
      <c r="F902" s="8">
        <f t="shared" si="25"/>
        <v>4.6040458719888875</v>
      </c>
    </row>
    <row r="903" spans="4:6" ht="15">
      <c r="D903">
        <f t="shared" si="24"/>
        <v>1.952620530658919</v>
      </c>
      <c r="E903" s="7">
        <v>828</v>
      </c>
      <c r="F903" s="8">
        <f t="shared" si="25"/>
        <v>4.567159088043667</v>
      </c>
    </row>
    <row r="904" spans="4:6" ht="15">
      <c r="D904">
        <f t="shared" si="24"/>
        <v>1.9058733916100437</v>
      </c>
      <c r="E904" s="7">
        <v>829</v>
      </c>
      <c r="F904" s="8">
        <f t="shared" si="25"/>
        <v>4.530316826479719</v>
      </c>
    </row>
    <row r="905" spans="4:6" ht="15">
      <c r="D905">
        <f t="shared" si="24"/>
        <v>1.8591826083784326</v>
      </c>
      <c r="E905" s="7">
        <v>830</v>
      </c>
      <c r="F905" s="8">
        <f t="shared" si="25"/>
        <v>4.493518979949556</v>
      </c>
    </row>
    <row r="906" spans="4:6" ht="15">
      <c r="D906">
        <f t="shared" si="24"/>
        <v>1.8125480452484908</v>
      </c>
      <c r="E906" s="7">
        <v>831</v>
      </c>
      <c r="F906" s="8">
        <f t="shared" si="25"/>
        <v>4.456765441493303</v>
      </c>
    </row>
    <row r="907" spans="4:6" ht="15">
      <c r="D907">
        <f t="shared" si="24"/>
        <v>1.7659695669946132</v>
      </c>
      <c r="E907" s="7">
        <v>832</v>
      </c>
      <c r="F907" s="8">
        <f t="shared" si="25"/>
        <v>4.420056104537167</v>
      </c>
    </row>
    <row r="908" spans="4:6" ht="15">
      <c r="D908">
        <f t="shared" si="24"/>
        <v>1.7194470388781724</v>
      </c>
      <c r="E908" s="7">
        <v>833</v>
      </c>
      <c r="F908" s="8">
        <f t="shared" si="25"/>
        <v>4.383390862891275</v>
      </c>
    </row>
    <row r="909" spans="4:6" ht="15">
      <c r="D909">
        <f aca="true" t="shared" si="26" ref="D909:D972">(-38.73*LN(E909))+262.18</f>
        <v>1.6729803266457566</v>
      </c>
      <c r="E909" s="7">
        <v>834</v>
      </c>
      <c r="F909" s="8">
        <f aca="true" t="shared" si="27" ref="F909:F972">(-30.52381*LN(E909))+209.65704</f>
        <v>4.346769610748055</v>
      </c>
    </row>
    <row r="910" spans="4:6" ht="15">
      <c r="D910">
        <f t="shared" si="26"/>
        <v>1.6265692965263838</v>
      </c>
      <c r="E910" s="7">
        <v>835</v>
      </c>
      <c r="F910" s="8">
        <f t="shared" si="27"/>
        <v>4.310192242680216</v>
      </c>
    </row>
    <row r="911" spans="4:6" ht="15">
      <c r="D911">
        <f t="shared" si="26"/>
        <v>1.5802138152295129</v>
      </c>
      <c r="E911" s="7">
        <v>836</v>
      </c>
      <c r="F911" s="8">
        <f t="shared" si="27"/>
        <v>4.273658653639046</v>
      </c>
    </row>
    <row r="912" spans="4:6" ht="15">
      <c r="D912">
        <f t="shared" si="26"/>
        <v>1.5339137499426556</v>
      </c>
      <c r="E912" s="7">
        <v>837</v>
      </c>
      <c r="F912" s="8">
        <f t="shared" si="27"/>
        <v>4.237168738952647</v>
      </c>
    </row>
    <row r="913" spans="4:6" ht="15">
      <c r="D913">
        <f t="shared" si="26"/>
        <v>1.4876689683289328</v>
      </c>
      <c r="E913" s="7">
        <v>838</v>
      </c>
      <c r="F913" s="8">
        <f t="shared" si="27"/>
        <v>4.200722394323975</v>
      </c>
    </row>
    <row r="914" spans="4:6" ht="15">
      <c r="D914">
        <f t="shared" si="26"/>
        <v>1.4414793385251414</v>
      </c>
      <c r="E914" s="7">
        <v>839</v>
      </c>
      <c r="F914" s="8">
        <f t="shared" si="27"/>
        <v>4.16431951582922</v>
      </c>
    </row>
    <row r="915" spans="4:6" ht="15">
      <c r="D915">
        <f t="shared" si="26"/>
        <v>1.395344729139083</v>
      </c>
      <c r="E915" s="7">
        <v>840</v>
      </c>
      <c r="F915" s="8">
        <f t="shared" si="27"/>
        <v>4.127959999915873</v>
      </c>
    </row>
    <row r="916" spans="4:6" ht="15">
      <c r="D916">
        <f t="shared" si="26"/>
        <v>1.3492650092477447</v>
      </c>
      <c r="E916" s="7">
        <v>841</v>
      </c>
      <c r="F916" s="8">
        <f t="shared" si="27"/>
        <v>4.091643743401107</v>
      </c>
    </row>
    <row r="917" spans="4:6" ht="15">
      <c r="D917">
        <f t="shared" si="26"/>
        <v>1.3032400483947413</v>
      </c>
      <c r="E917" s="7">
        <v>842</v>
      </c>
      <c r="F917" s="8">
        <f t="shared" si="27"/>
        <v>4.055370643469928</v>
      </c>
    </row>
    <row r="918" spans="4:6" ht="15">
      <c r="D918">
        <f t="shared" si="26"/>
        <v>1.257269716588155</v>
      </c>
      <c r="E918" s="7">
        <v>843</v>
      </c>
      <c r="F918" s="8">
        <f t="shared" si="27"/>
        <v>4.019140597673385</v>
      </c>
    </row>
    <row r="919" spans="4:6" ht="15">
      <c r="D919">
        <f t="shared" si="26"/>
        <v>1.2113538842986031</v>
      </c>
      <c r="E919" s="7">
        <v>844</v>
      </c>
      <c r="F919" s="8">
        <f t="shared" si="27"/>
        <v>3.98295350392695</v>
      </c>
    </row>
    <row r="920" spans="4:6" ht="15">
      <c r="D920">
        <f t="shared" si="26"/>
        <v>1.1654924224566798</v>
      </c>
      <c r="E920" s="7">
        <v>845</v>
      </c>
      <c r="F920" s="8">
        <f t="shared" si="27"/>
        <v>3.9468092605088145</v>
      </c>
    </row>
    <row r="921" spans="4:6" ht="15">
      <c r="D921">
        <f t="shared" si="26"/>
        <v>1.1196852024510235</v>
      </c>
      <c r="E921" s="7">
        <v>846</v>
      </c>
      <c r="F921" s="8">
        <f t="shared" si="27"/>
        <v>3.9107077660579534</v>
      </c>
    </row>
    <row r="922" spans="4:6" ht="15">
      <c r="D922">
        <f t="shared" si="26"/>
        <v>1.0739320961259295</v>
      </c>
      <c r="E922" s="7">
        <v>847</v>
      </c>
      <c r="F922" s="8">
        <f t="shared" si="27"/>
        <v>3.8746489195726497</v>
      </c>
    </row>
    <row r="923" spans="4:6" ht="15">
      <c r="D923">
        <f t="shared" si="26"/>
        <v>1.0282329757796447</v>
      </c>
      <c r="E923" s="7">
        <v>848</v>
      </c>
      <c r="F923" s="8">
        <f t="shared" si="27"/>
        <v>3.838632620408731</v>
      </c>
    </row>
    <row r="924" spans="4:6" ht="15">
      <c r="D924">
        <f t="shared" si="26"/>
        <v>0.9825877141615251</v>
      </c>
      <c r="E924" s="7">
        <v>849</v>
      </c>
      <c r="F924" s="8">
        <f t="shared" si="27"/>
        <v>3.8026587682778086</v>
      </c>
    </row>
    <row r="925" spans="4:6" ht="15">
      <c r="D925">
        <f t="shared" si="26"/>
        <v>0.9369961844706722</v>
      </c>
      <c r="E925" s="7">
        <v>850</v>
      </c>
      <c r="F925" s="8">
        <f t="shared" si="27"/>
        <v>3.7667272632457127</v>
      </c>
    </row>
    <row r="926" spans="4:6" ht="15">
      <c r="D926">
        <f t="shared" si="26"/>
        <v>0.8914582603532608</v>
      </c>
      <c r="E926" s="7">
        <v>851</v>
      </c>
      <c r="F926" s="8">
        <f t="shared" si="27"/>
        <v>3.7308380057307318</v>
      </c>
    </row>
    <row r="927" spans="4:6" ht="15">
      <c r="D927">
        <f t="shared" si="26"/>
        <v>0.8459738159006633</v>
      </c>
      <c r="E927" s="7">
        <v>852</v>
      </c>
      <c r="F927" s="8">
        <f t="shared" si="27"/>
        <v>3.694990896502077</v>
      </c>
    </row>
    <row r="928" spans="4:6" ht="15">
      <c r="D928">
        <f t="shared" si="26"/>
        <v>0.8005427256472899</v>
      </c>
      <c r="E928" s="7">
        <v>853</v>
      </c>
      <c r="F928" s="8">
        <f t="shared" si="27"/>
        <v>3.659185836678006</v>
      </c>
    </row>
    <row r="929" spans="4:6" ht="15">
      <c r="D929">
        <f t="shared" si="26"/>
        <v>0.7551648645687123</v>
      </c>
      <c r="E929" s="7">
        <v>854</v>
      </c>
      <c r="F929" s="8">
        <f t="shared" si="27"/>
        <v>3.6234227277244884</v>
      </c>
    </row>
    <row r="930" spans="4:6" ht="15">
      <c r="D930">
        <f t="shared" si="26"/>
        <v>0.7098401080793337</v>
      </c>
      <c r="E930" s="7">
        <v>855</v>
      </c>
      <c r="F930" s="8">
        <f t="shared" si="27"/>
        <v>3.587701471453414</v>
      </c>
    </row>
    <row r="931" spans="4:6" ht="15">
      <c r="D931">
        <f t="shared" si="26"/>
        <v>0.6645683320303419</v>
      </c>
      <c r="E931" s="7">
        <v>856</v>
      </c>
      <c r="F931" s="8">
        <f t="shared" si="27"/>
        <v>3.552021970020917</v>
      </c>
    </row>
    <row r="932" spans="4:6" ht="15">
      <c r="D932">
        <f t="shared" si="26"/>
        <v>0.6193494127080044</v>
      </c>
      <c r="E932" s="7">
        <v>857</v>
      </c>
      <c r="F932" s="8">
        <f t="shared" si="27"/>
        <v>3.516384125925896</v>
      </c>
    </row>
    <row r="933" spans="4:6" ht="15">
      <c r="D933">
        <f t="shared" si="26"/>
        <v>0.5741832268312237</v>
      </c>
      <c r="E933" s="7">
        <v>858</v>
      </c>
      <c r="F933" s="8">
        <f t="shared" si="27"/>
        <v>3.48078784200834</v>
      </c>
    </row>
    <row r="934" spans="4:6" ht="15">
      <c r="D934">
        <f t="shared" si="26"/>
        <v>0.5290696515498325</v>
      </c>
      <c r="E934" s="7">
        <v>859</v>
      </c>
      <c r="F934" s="8">
        <f t="shared" si="27"/>
        <v>3.4452330214477627</v>
      </c>
    </row>
    <row r="935" spans="4:6" ht="15">
      <c r="D935">
        <f t="shared" si="26"/>
        <v>0.4840085644422629</v>
      </c>
      <c r="E935" s="7">
        <v>860</v>
      </c>
      <c r="F935" s="8">
        <f t="shared" si="27"/>
        <v>3.409719567761641</v>
      </c>
    </row>
    <row r="936" spans="4:6" ht="15">
      <c r="D936">
        <f t="shared" si="26"/>
        <v>0.43899984351401145</v>
      </c>
      <c r="E936" s="7">
        <v>861</v>
      </c>
      <c r="F936" s="8">
        <f t="shared" si="27"/>
        <v>3.3742473848037946</v>
      </c>
    </row>
    <row r="937" spans="4:6" ht="15">
      <c r="D937">
        <f t="shared" si="26"/>
        <v>0.39404336719519506</v>
      </c>
      <c r="E937" s="7">
        <v>862</v>
      </c>
      <c r="F937" s="8">
        <f t="shared" si="27"/>
        <v>3.33881637676285</v>
      </c>
    </row>
    <row r="938" spans="4:6" ht="15">
      <c r="D938">
        <f t="shared" si="26"/>
        <v>0.34913901433884575</v>
      </c>
      <c r="E938" s="7">
        <v>863</v>
      </c>
      <c r="F938" s="8">
        <f t="shared" si="27"/>
        <v>3.303426448160735</v>
      </c>
    </row>
    <row r="939" spans="4:6" ht="15">
      <c r="D939">
        <f t="shared" si="26"/>
        <v>0.3042866642189779</v>
      </c>
      <c r="E939" s="7">
        <v>864</v>
      </c>
      <c r="F939" s="8">
        <f t="shared" si="27"/>
        <v>3.2680775038510887</v>
      </c>
    </row>
    <row r="940" spans="4:6" ht="15">
      <c r="D940">
        <f t="shared" si="26"/>
        <v>0.25948619652837124</v>
      </c>
      <c r="E940" s="7">
        <v>865</v>
      </c>
      <c r="F940" s="8">
        <f t="shared" si="27"/>
        <v>3.2327694490176384</v>
      </c>
    </row>
    <row r="941" spans="4:6" ht="15">
      <c r="D941">
        <f t="shared" si="26"/>
        <v>0.21473749137692266</v>
      </c>
      <c r="E941" s="7">
        <v>866</v>
      </c>
      <c r="F941" s="8">
        <f t="shared" si="27"/>
        <v>3.1975021891728375</v>
      </c>
    </row>
    <row r="942" spans="4:6" ht="15">
      <c r="D942">
        <f t="shared" si="26"/>
        <v>0.17004042928965646</v>
      </c>
      <c r="E942" s="7">
        <v>867</v>
      </c>
      <c r="F942" s="8">
        <f t="shared" si="27"/>
        <v>3.16227563015633</v>
      </c>
    </row>
    <row r="943" spans="4:6" ht="15">
      <c r="D943">
        <f t="shared" si="26"/>
        <v>0.12539489120467806</v>
      </c>
      <c r="E943" s="7">
        <v>868</v>
      </c>
      <c r="F943" s="8">
        <f t="shared" si="27"/>
        <v>3.1270896781332453</v>
      </c>
    </row>
    <row r="944" spans="4:6" ht="15">
      <c r="D944">
        <f t="shared" si="26"/>
        <v>0.08080075847141188</v>
      </c>
      <c r="E944" s="7">
        <v>869</v>
      </c>
      <c r="F944" s="8">
        <f t="shared" si="27"/>
        <v>3.091944239592948</v>
      </c>
    </row>
    <row r="945" spans="4:6" ht="15">
      <c r="D945">
        <f t="shared" si="26"/>
        <v>0.036257912848611795</v>
      </c>
      <c r="E945" s="7">
        <v>870</v>
      </c>
      <c r="F945" s="8">
        <f t="shared" si="27"/>
        <v>3.0568392213474453</v>
      </c>
    </row>
    <row r="946" spans="4:6" ht="15">
      <c r="D946">
        <f t="shared" si="26"/>
        <v>-0.008233763497401014</v>
      </c>
      <c r="E946" s="7">
        <v>871</v>
      </c>
      <c r="F946" s="8">
        <f t="shared" si="27"/>
        <v>3.0217745305297967</v>
      </c>
    </row>
    <row r="947" spans="4:6" ht="15">
      <c r="D947">
        <f t="shared" si="26"/>
        <v>-0.05267438799472757</v>
      </c>
      <c r="E947" s="7">
        <v>872</v>
      </c>
      <c r="F947" s="8">
        <f t="shared" si="27"/>
        <v>2.986750074592834</v>
      </c>
    </row>
    <row r="948" spans="4:6" ht="15">
      <c r="D948">
        <f t="shared" si="26"/>
        <v>-0.09706407766776692</v>
      </c>
      <c r="E948" s="7">
        <v>873</v>
      </c>
      <c r="F948" s="8">
        <f t="shared" si="27"/>
        <v>2.9517657613075983</v>
      </c>
    </row>
    <row r="949" spans="4:6" ht="15">
      <c r="D949">
        <f t="shared" si="26"/>
        <v>-0.14140294913886464</v>
      </c>
      <c r="E949" s="7">
        <v>874</v>
      </c>
      <c r="F949" s="8">
        <f t="shared" si="27"/>
        <v>2.9168214987618057</v>
      </c>
    </row>
    <row r="950" spans="4:6" ht="15">
      <c r="D950">
        <f t="shared" si="26"/>
        <v>-0.18569111863035914</v>
      </c>
      <c r="E950" s="7">
        <v>875</v>
      </c>
      <c r="F950" s="8">
        <f t="shared" si="27"/>
        <v>2.8819171953585965</v>
      </c>
    </row>
    <row r="951" spans="4:6" ht="15">
      <c r="D951">
        <f t="shared" si="26"/>
        <v>-0.2299287019664007</v>
      </c>
      <c r="E951" s="7">
        <v>876</v>
      </c>
      <c r="F951" s="8">
        <f t="shared" si="27"/>
        <v>2.847052759814858</v>
      </c>
    </row>
    <row r="952" spans="4:6" ht="15">
      <c r="D952">
        <f t="shared" si="26"/>
        <v>-0.2741158145745999</v>
      </c>
      <c r="E952" s="7">
        <v>877</v>
      </c>
      <c r="F952" s="8">
        <f t="shared" si="27"/>
        <v>2.8122281011600307</v>
      </c>
    </row>
    <row r="953" spans="4:6" ht="15">
      <c r="D953">
        <f t="shared" si="26"/>
        <v>-0.31825257148807395</v>
      </c>
      <c r="E953" s="7">
        <v>878</v>
      </c>
      <c r="F953" s="8">
        <f t="shared" si="27"/>
        <v>2.777443128734461</v>
      </c>
    </row>
    <row r="954" spans="4:6" ht="15">
      <c r="D954">
        <f t="shared" si="26"/>
        <v>-0.3623390873468679</v>
      </c>
      <c r="E954" s="7">
        <v>879</v>
      </c>
      <c r="F954" s="8">
        <f t="shared" si="27"/>
        <v>2.7426977521882066</v>
      </c>
    </row>
    <row r="955" spans="4:6" ht="15">
      <c r="D955">
        <f t="shared" si="26"/>
        <v>-0.40637547640028515</v>
      </c>
      <c r="E955" s="7">
        <v>880</v>
      </c>
      <c r="F955" s="8">
        <f t="shared" si="27"/>
        <v>2.707991881479387</v>
      </c>
    </row>
    <row r="956" spans="4:6" ht="15">
      <c r="D956">
        <f t="shared" si="26"/>
        <v>-0.4503618525081947</v>
      </c>
      <c r="E956" s="7">
        <v>881</v>
      </c>
      <c r="F956" s="8">
        <f t="shared" si="27"/>
        <v>2.673325426872964</v>
      </c>
    </row>
    <row r="957" spans="4:6" ht="15">
      <c r="D957">
        <f t="shared" si="26"/>
        <v>-0.49429832914302096</v>
      </c>
      <c r="E957" s="7">
        <v>882</v>
      </c>
      <c r="F957" s="8">
        <f t="shared" si="27"/>
        <v>2.6386982989393175</v>
      </c>
    </row>
    <row r="958" spans="4:6" ht="15">
      <c r="D958">
        <f t="shared" si="26"/>
        <v>-0.5381850193913351</v>
      </c>
      <c r="E958" s="7">
        <v>883</v>
      </c>
      <c r="F958" s="8">
        <f t="shared" si="27"/>
        <v>2.6041104085528275</v>
      </c>
    </row>
    <row r="959" spans="4:6" ht="15">
      <c r="D959">
        <f t="shared" si="26"/>
        <v>-0.5820220359559016</v>
      </c>
      <c r="E959" s="7">
        <v>884</v>
      </c>
      <c r="F959" s="8">
        <f t="shared" si="27"/>
        <v>2.569561666890479</v>
      </c>
    </row>
    <row r="960" spans="4:6" ht="15">
      <c r="D960">
        <f t="shared" si="26"/>
        <v>-0.6258094911570993</v>
      </c>
      <c r="E960" s="7">
        <v>885</v>
      </c>
      <c r="F960" s="8">
        <f t="shared" si="27"/>
        <v>2.535051985430499</v>
      </c>
    </row>
    <row r="961" spans="4:6" ht="15">
      <c r="D961">
        <f t="shared" si="26"/>
        <v>-0.6695474969347401</v>
      </c>
      <c r="E961" s="7">
        <v>886</v>
      </c>
      <c r="F961" s="8">
        <f t="shared" si="27"/>
        <v>2.500581275951106</v>
      </c>
    </row>
    <row r="962" spans="4:6" ht="15">
      <c r="D962">
        <f t="shared" si="26"/>
        <v>-0.7132361648500023</v>
      </c>
      <c r="E962" s="7">
        <v>887</v>
      </c>
      <c r="F962" s="8">
        <f t="shared" si="27"/>
        <v>2.4661494505290307</v>
      </c>
    </row>
    <row r="963" spans="4:6" ht="15">
      <c r="D963">
        <f t="shared" si="26"/>
        <v>-0.7568756060867372</v>
      </c>
      <c r="E963" s="7">
        <v>888</v>
      </c>
      <c r="F963" s="8">
        <f t="shared" si="27"/>
        <v>2.4317564215381537</v>
      </c>
    </row>
    <row r="964" spans="4:6" ht="15">
      <c r="D964">
        <f t="shared" si="26"/>
        <v>-0.8004659314535161</v>
      </c>
      <c r="E964" s="7">
        <v>889</v>
      </c>
      <c r="F964" s="8">
        <f t="shared" si="27"/>
        <v>2.3974021016483107</v>
      </c>
    </row>
    <row r="965" spans="4:6" ht="15">
      <c r="D965">
        <f t="shared" si="26"/>
        <v>-0.8440072513851646</v>
      </c>
      <c r="E965" s="7">
        <v>890</v>
      </c>
      <c r="F965" s="8">
        <f t="shared" si="27"/>
        <v>2.3630864038238144</v>
      </c>
    </row>
    <row r="966" spans="4:6" ht="15">
      <c r="D966">
        <f t="shared" si="26"/>
        <v>-0.8874996759444116</v>
      </c>
      <c r="E966" s="7">
        <v>891</v>
      </c>
      <c r="F966" s="8">
        <f t="shared" si="27"/>
        <v>2.328809241322233</v>
      </c>
    </row>
    <row r="967" spans="4:6" ht="15">
      <c r="D967">
        <f t="shared" si="26"/>
        <v>-0.9309433148237645</v>
      </c>
      <c r="E967" s="7">
        <v>892</v>
      </c>
      <c r="F967" s="8">
        <f t="shared" si="27"/>
        <v>2.2945705276929687</v>
      </c>
    </row>
    <row r="968" spans="4:6" ht="15">
      <c r="D968">
        <f t="shared" si="26"/>
        <v>-0.9743382773467602</v>
      </c>
      <c r="E968" s="7">
        <v>893</v>
      </c>
      <c r="F968" s="8">
        <f t="shared" si="27"/>
        <v>2.260370176776121</v>
      </c>
    </row>
    <row r="969" spans="4:6" ht="15">
      <c r="D969">
        <f t="shared" si="26"/>
        <v>-1.0176846724701818</v>
      </c>
      <c r="E969" s="7">
        <v>894</v>
      </c>
      <c r="F969" s="8">
        <f t="shared" si="27"/>
        <v>2.2262081027009515</v>
      </c>
    </row>
    <row r="970" spans="4:6" ht="15">
      <c r="D970">
        <f t="shared" si="26"/>
        <v>-1.0609826087851388</v>
      </c>
      <c r="E970" s="7">
        <v>895</v>
      </c>
      <c r="F970" s="8">
        <f t="shared" si="27"/>
        <v>2.1920842198847765</v>
      </c>
    </row>
    <row r="971" spans="4:6" ht="15">
      <c r="D971">
        <f t="shared" si="26"/>
        <v>-1.1042321945189997</v>
      </c>
      <c r="E971" s="7">
        <v>896</v>
      </c>
      <c r="F971" s="8">
        <f t="shared" si="27"/>
        <v>2.157998443031687</v>
      </c>
    </row>
    <row r="972" spans="4:6" ht="15">
      <c r="D972">
        <f t="shared" si="26"/>
        <v>-1.1474335375371538</v>
      </c>
      <c r="E972" s="7">
        <v>897</v>
      </c>
      <c r="F972" s="8">
        <f t="shared" si="27"/>
        <v>2.1239506871310994</v>
      </c>
    </row>
    <row r="973" spans="4:6" ht="15">
      <c r="D973">
        <f aca="true" t="shared" si="28" ref="D973:D1036">(-38.73*LN(E973))+262.18</f>
        <v>-1.1905867453441488</v>
      </c>
      <c r="E973" s="7">
        <v>898</v>
      </c>
      <c r="F973" s="8">
        <f aca="true" t="shared" si="29" ref="F973:F1036">(-30.52381*LN(E973))+209.65704</f>
        <v>2.089940867456619</v>
      </c>
    </row>
    <row r="974" spans="4:6" ht="15">
      <c r="D974">
        <f t="shared" si="28"/>
        <v>-1.2336919250857932</v>
      </c>
      <c r="E974" s="7">
        <v>899</v>
      </c>
      <c r="F974" s="8">
        <f t="shared" si="29"/>
        <v>2.0559688995648173</v>
      </c>
    </row>
    <row r="975" spans="4:6" ht="15">
      <c r="D975">
        <f t="shared" si="28"/>
        <v>-1.2767491835505211</v>
      </c>
      <c r="E975" s="7">
        <v>900</v>
      </c>
      <c r="F975" s="8">
        <f t="shared" si="29"/>
        <v>2.022034699293755</v>
      </c>
    </row>
    <row r="976" spans="4:6" ht="15">
      <c r="D976">
        <f t="shared" si="28"/>
        <v>-1.3197586271708701</v>
      </c>
      <c r="E976" s="7">
        <v>901</v>
      </c>
      <c r="F976" s="8">
        <f t="shared" si="29"/>
        <v>1.988138182762043</v>
      </c>
    </row>
    <row r="977" spans="4:6" ht="15">
      <c r="D977">
        <f t="shared" si="28"/>
        <v>-1.3627203620254136</v>
      </c>
      <c r="E977" s="7">
        <v>902</v>
      </c>
      <c r="F977" s="8">
        <f t="shared" si="29"/>
        <v>1.9542792663672515</v>
      </c>
    </row>
    <row r="978" spans="4:6" ht="15">
      <c r="D978">
        <f t="shared" si="28"/>
        <v>-1.405634493839841</v>
      </c>
      <c r="E978" s="7">
        <v>903</v>
      </c>
      <c r="F978" s="8">
        <f t="shared" si="29"/>
        <v>1.9204578667850853</v>
      </c>
    </row>
    <row r="979" spans="4:6" ht="15">
      <c r="D979">
        <f t="shared" si="28"/>
        <v>-1.4485011279889477</v>
      </c>
      <c r="E979" s="7">
        <v>904</v>
      </c>
      <c r="F979" s="8">
        <f t="shared" si="29"/>
        <v>1.8866739009676792</v>
      </c>
    </row>
    <row r="980" spans="4:6" ht="15">
      <c r="D980">
        <f t="shared" si="28"/>
        <v>-1.491320369498112</v>
      </c>
      <c r="E980" s="7">
        <v>905</v>
      </c>
      <c r="F980" s="8">
        <f t="shared" si="29"/>
        <v>1.8529272861427728</v>
      </c>
    </row>
    <row r="981" spans="4:6" ht="15">
      <c r="D981">
        <f t="shared" si="28"/>
        <v>-1.534092323044547</v>
      </c>
      <c r="E981" s="7">
        <v>906</v>
      </c>
      <c r="F981" s="8">
        <f t="shared" si="29"/>
        <v>1.8192179398122335</v>
      </c>
    </row>
    <row r="982" spans="4:6" ht="15">
      <c r="D982">
        <f t="shared" si="28"/>
        <v>-1.5768170929591747</v>
      </c>
      <c r="E982" s="7">
        <v>907</v>
      </c>
      <c r="F982" s="8">
        <f t="shared" si="29"/>
        <v>1.7855457797510894</v>
      </c>
    </row>
    <row r="983" spans="4:6" ht="15">
      <c r="D983">
        <f t="shared" si="28"/>
        <v>-1.619494783228106</v>
      </c>
      <c r="E983" s="7">
        <v>908</v>
      </c>
      <c r="F983" s="8">
        <f t="shared" si="29"/>
        <v>1.7519107240060237</v>
      </c>
    </row>
    <row r="984" spans="4:6" ht="15">
      <c r="D984">
        <f t="shared" si="28"/>
        <v>-1.6621254974937187</v>
      </c>
      <c r="E984" s="7">
        <v>909</v>
      </c>
      <c r="F984" s="8">
        <f t="shared" si="29"/>
        <v>1.7183126908945212</v>
      </c>
    </row>
    <row r="985" spans="4:6" ht="15">
      <c r="D985">
        <f t="shared" si="28"/>
        <v>-1.704709339056933</v>
      </c>
      <c r="E985" s="7">
        <v>910</v>
      </c>
      <c r="F985" s="8">
        <f t="shared" si="29"/>
        <v>1.684751599003306</v>
      </c>
    </row>
    <row r="986" spans="4:6" ht="15">
      <c r="D986">
        <f t="shared" si="28"/>
        <v>-1.7472464108781764</v>
      </c>
      <c r="E986" s="7">
        <v>911</v>
      </c>
      <c r="F986" s="8">
        <f t="shared" si="29"/>
        <v>1.6512273671875164</v>
      </c>
    </row>
    <row r="987" spans="4:6" ht="15">
      <c r="D987">
        <f t="shared" si="28"/>
        <v>-1.7897368155788058</v>
      </c>
      <c r="E987" s="7">
        <v>912</v>
      </c>
      <c r="F987" s="8">
        <f t="shared" si="29"/>
        <v>1.6177399145692277</v>
      </c>
    </row>
    <row r="988" spans="4:6" ht="15">
      <c r="D988">
        <f t="shared" si="28"/>
        <v>-1.8321806554430964</v>
      </c>
      <c r="E988" s="7">
        <v>913</v>
      </c>
      <c r="F988" s="8">
        <f t="shared" si="29"/>
        <v>1.5842891605364855</v>
      </c>
    </row>
    <row r="989" spans="4:6" ht="15">
      <c r="D989">
        <f t="shared" si="28"/>
        <v>-1.8745780324192083</v>
      </c>
      <c r="E989" s="7">
        <v>914</v>
      </c>
      <c r="F989" s="8">
        <f t="shared" si="29"/>
        <v>1.550875024742112</v>
      </c>
    </row>
    <row r="990" spans="4:6" ht="15">
      <c r="D990">
        <f t="shared" si="28"/>
        <v>-1.9169290481208918</v>
      </c>
      <c r="E990" s="7">
        <v>915</v>
      </c>
      <c r="F990" s="8">
        <f t="shared" si="29"/>
        <v>1.5174974271023984</v>
      </c>
    </row>
    <row r="991" spans="4:6" ht="15">
      <c r="D991">
        <f t="shared" si="28"/>
        <v>-1.9592338038290222</v>
      </c>
      <c r="E991" s="7">
        <v>916</v>
      </c>
      <c r="F991" s="8">
        <f t="shared" si="29"/>
        <v>1.4841562877961394</v>
      </c>
    </row>
    <row r="992" spans="4:6" ht="15">
      <c r="D992">
        <f t="shared" si="28"/>
        <v>-2.0014924004928503</v>
      </c>
      <c r="E992" s="7">
        <v>917</v>
      </c>
      <c r="F992" s="8">
        <f t="shared" si="29"/>
        <v>1.4508515272633815</v>
      </c>
    </row>
    <row r="993" spans="4:6" ht="15">
      <c r="D993">
        <f t="shared" si="28"/>
        <v>-2.0437049387315938</v>
      </c>
      <c r="E993" s="7">
        <v>918</v>
      </c>
      <c r="F993" s="8">
        <f t="shared" si="29"/>
        <v>1.4175830662043438</v>
      </c>
    </row>
    <row r="994" spans="4:6" ht="15">
      <c r="D994">
        <f t="shared" si="28"/>
        <v>-2.085871518835745</v>
      </c>
      <c r="E994" s="7">
        <v>919</v>
      </c>
      <c r="F994" s="8">
        <f t="shared" si="29"/>
        <v>1.3843508255782524</v>
      </c>
    </row>
    <row r="995" spans="4:6" ht="15">
      <c r="D995">
        <f t="shared" si="28"/>
        <v>-2.1279922407687195</v>
      </c>
      <c r="E995" s="7">
        <v>920</v>
      </c>
      <c r="F995" s="8">
        <f t="shared" si="29"/>
        <v>1.3511547266021182</v>
      </c>
    </row>
    <row r="996" spans="4:6" ht="15">
      <c r="D996">
        <f t="shared" si="28"/>
        <v>-2.1700672041679923</v>
      </c>
      <c r="E996" s="7">
        <v>921</v>
      </c>
      <c r="F996" s="8">
        <f t="shared" si="29"/>
        <v>1.3179946907498845</v>
      </c>
    </row>
    <row r="997" spans="4:6" ht="15">
      <c r="D997">
        <f t="shared" si="28"/>
        <v>-2.2120965083468604</v>
      </c>
      <c r="E997" s="7">
        <v>922</v>
      </c>
      <c r="F997" s="8">
        <f t="shared" si="29"/>
        <v>1.2848706397509773</v>
      </c>
    </row>
    <row r="998" spans="4:6" ht="15">
      <c r="D998">
        <f t="shared" si="28"/>
        <v>-2.2540802522954095</v>
      </c>
      <c r="E998" s="7">
        <v>923</v>
      </c>
      <c r="F998" s="8">
        <f t="shared" si="29"/>
        <v>1.2517824955895094</v>
      </c>
    </row>
    <row r="999" spans="4:6" ht="15">
      <c r="D999">
        <f t="shared" si="28"/>
        <v>-2.296018534682389</v>
      </c>
      <c r="E999" s="7">
        <v>924</v>
      </c>
      <c r="F999" s="8">
        <f t="shared" si="29"/>
        <v>1.2187301805028312</v>
      </c>
    </row>
    <row r="1000" spans="4:6" ht="15">
      <c r="D1000">
        <f t="shared" si="28"/>
        <v>-2.3379114538561794</v>
      </c>
      <c r="E1000" s="7">
        <v>925</v>
      </c>
      <c r="F1000" s="8">
        <f t="shared" si="29"/>
        <v>1.1857136169808484</v>
      </c>
    </row>
    <row r="1001" spans="4:6" ht="15">
      <c r="D1001">
        <f t="shared" si="28"/>
        <v>-2.379759107846496</v>
      </c>
      <c r="E1001" s="7">
        <v>926</v>
      </c>
      <c r="F1001" s="8">
        <f t="shared" si="29"/>
        <v>1.152732727764601</v>
      </c>
    </row>
    <row r="1002" spans="4:6" ht="15">
      <c r="D1002">
        <f t="shared" si="28"/>
        <v>-2.421561594365528</v>
      </c>
      <c r="E1002" s="7">
        <v>927</v>
      </c>
      <c r="F1002" s="8">
        <f t="shared" si="29"/>
        <v>1.1197874358452964</v>
      </c>
    </row>
    <row r="1003" spans="4:6" ht="15">
      <c r="D1003">
        <f t="shared" si="28"/>
        <v>-2.4633190108095278</v>
      </c>
      <c r="E1003" s="7">
        <v>928</v>
      </c>
      <c r="F1003" s="8">
        <f t="shared" si="29"/>
        <v>1.0868776644632305</v>
      </c>
    </row>
    <row r="1004" spans="4:6" ht="15">
      <c r="D1004">
        <f t="shared" si="28"/>
        <v>-2.5050314542599494</v>
      </c>
      <c r="E1004" s="7">
        <v>929</v>
      </c>
      <c r="F1004" s="8">
        <f t="shared" si="29"/>
        <v>1.0540033371067636</v>
      </c>
    </row>
    <row r="1005" spans="4:6" ht="15">
      <c r="D1005">
        <f t="shared" si="28"/>
        <v>-2.546699021484926</v>
      </c>
      <c r="E1005" s="7">
        <v>930</v>
      </c>
      <c r="F1005" s="8">
        <f t="shared" si="29"/>
        <v>1.021164377511127</v>
      </c>
    </row>
    <row r="1006" spans="4:6" ht="15">
      <c r="D1006">
        <f t="shared" si="28"/>
        <v>-2.5883218089408047</v>
      </c>
      <c r="E1006" s="7">
        <v>931</v>
      </c>
      <c r="F1006" s="8">
        <f t="shared" si="29"/>
        <v>0.9883607096574849</v>
      </c>
    </row>
    <row r="1007" spans="4:6" ht="15">
      <c r="D1007">
        <f t="shared" si="28"/>
        <v>-2.629899912772885</v>
      </c>
      <c r="E1007" s="7">
        <v>932</v>
      </c>
      <c r="F1007" s="8">
        <f t="shared" si="29"/>
        <v>0.9555922577717979</v>
      </c>
    </row>
    <row r="1008" spans="4:6" ht="15">
      <c r="D1008">
        <f t="shared" si="28"/>
        <v>-2.671433428817579</v>
      </c>
      <c r="E1008" s="7">
        <v>933</v>
      </c>
      <c r="F1008" s="8">
        <f t="shared" si="29"/>
        <v>0.9228589463238279</v>
      </c>
    </row>
    <row r="1009" spans="4:6" ht="15">
      <c r="D1009">
        <f t="shared" si="28"/>
        <v>-2.7129224526030384</v>
      </c>
      <c r="E1009" s="7">
        <v>934</v>
      </c>
      <c r="F1009" s="8">
        <f t="shared" si="29"/>
        <v>0.8901607000260583</v>
      </c>
    </row>
    <row r="1010" spans="4:6" ht="15">
      <c r="D1010">
        <f t="shared" si="28"/>
        <v>-2.754367079350857</v>
      </c>
      <c r="E1010" s="7">
        <v>935</v>
      </c>
      <c r="F1010" s="8">
        <f t="shared" si="29"/>
        <v>0.8574974438326706</v>
      </c>
    </row>
    <row r="1011" spans="4:6" ht="15">
      <c r="D1011">
        <f t="shared" si="28"/>
        <v>-2.795767403977095</v>
      </c>
      <c r="E1011" s="7">
        <v>936</v>
      </c>
      <c r="F1011" s="8">
        <f t="shared" si="29"/>
        <v>0.8248691029385213</v>
      </c>
    </row>
    <row r="1012" spans="4:6" ht="15">
      <c r="D1012">
        <f t="shared" si="28"/>
        <v>-2.8371235210940426</v>
      </c>
      <c r="E1012" s="7">
        <v>937</v>
      </c>
      <c r="F1012" s="8">
        <f t="shared" si="29"/>
        <v>0.7922756027780054</v>
      </c>
    </row>
    <row r="1013" spans="4:6" ht="15">
      <c r="D1013">
        <f t="shared" si="28"/>
        <v>-2.8784355250110707</v>
      </c>
      <c r="E1013" s="7">
        <v>938</v>
      </c>
      <c r="F1013" s="8">
        <f t="shared" si="29"/>
        <v>0.7597168690242881</v>
      </c>
    </row>
    <row r="1014" spans="4:6" ht="15">
      <c r="D1014">
        <f t="shared" si="28"/>
        <v>-2.919703509735996</v>
      </c>
      <c r="E1014" s="7">
        <v>939</v>
      </c>
      <c r="F1014" s="8">
        <f t="shared" si="29"/>
        <v>0.7271928275880271</v>
      </c>
    </row>
    <row r="1015" spans="4:6" ht="15">
      <c r="D1015">
        <f t="shared" si="28"/>
        <v>-2.960927568976615</v>
      </c>
      <c r="E1015" s="7">
        <v>940</v>
      </c>
      <c r="F1015" s="8">
        <f t="shared" si="29"/>
        <v>0.6947034046164333</v>
      </c>
    </row>
    <row r="1016" spans="4:6" ht="15">
      <c r="D1016">
        <f t="shared" si="28"/>
        <v>-3.002107796141729</v>
      </c>
      <c r="E1016" s="7">
        <v>941</v>
      </c>
      <c r="F1016" s="8">
        <f t="shared" si="29"/>
        <v>0.662248526492391</v>
      </c>
    </row>
    <row r="1017" spans="4:6" ht="15">
      <c r="D1017">
        <f t="shared" si="28"/>
        <v>-3.0432442843425065</v>
      </c>
      <c r="E1017" s="7">
        <v>942</v>
      </c>
      <c r="F1017" s="8">
        <f t="shared" si="29"/>
        <v>0.6298281198332631</v>
      </c>
    </row>
    <row r="1018" spans="4:6" ht="15">
      <c r="D1018">
        <f t="shared" si="28"/>
        <v>-3.084337126393791</v>
      </c>
      <c r="E1018" s="7">
        <v>943</v>
      </c>
      <c r="F1018" s="8">
        <f t="shared" si="29"/>
        <v>0.5974421114900395</v>
      </c>
    </row>
    <row r="1019" spans="4:6" ht="15">
      <c r="D1019">
        <f t="shared" si="28"/>
        <v>-3.125386414815182</v>
      </c>
      <c r="E1019" s="7">
        <v>944</v>
      </c>
      <c r="F1019" s="8">
        <f t="shared" si="29"/>
        <v>0.5650904285463128</v>
      </c>
    </row>
    <row r="1020" spans="4:6" ht="15">
      <c r="D1020">
        <f t="shared" si="28"/>
        <v>-3.166392241832625</v>
      </c>
      <c r="E1020" s="7">
        <v>945</v>
      </c>
      <c r="F1020" s="8">
        <f t="shared" si="29"/>
        <v>0.5327729983171992</v>
      </c>
    </row>
    <row r="1021" spans="4:6" ht="15">
      <c r="D1021">
        <f t="shared" si="28"/>
        <v>-3.2073546993792093</v>
      </c>
      <c r="E1021" s="7">
        <v>946</v>
      </c>
      <c r="F1021" s="8">
        <f t="shared" si="29"/>
        <v>0.5004897483485706</v>
      </c>
    </row>
    <row r="1022" spans="4:6" ht="15">
      <c r="D1022">
        <f t="shared" si="28"/>
        <v>-3.2482738790967574</v>
      </c>
      <c r="E1022" s="7">
        <v>947</v>
      </c>
      <c r="F1022" s="8">
        <f t="shared" si="29"/>
        <v>0.46824060641583287</v>
      </c>
    </row>
    <row r="1023" spans="4:6" ht="15">
      <c r="D1023">
        <f t="shared" si="28"/>
        <v>-3.2891498723369637</v>
      </c>
      <c r="E1023" s="7">
        <v>948</v>
      </c>
      <c r="F1023" s="8">
        <f t="shared" si="29"/>
        <v>0.4360255005231295</v>
      </c>
    </row>
    <row r="1024" spans="4:6" ht="15">
      <c r="D1024">
        <f t="shared" si="28"/>
        <v>-3.3299827701624736</v>
      </c>
      <c r="E1024" s="7">
        <v>949</v>
      </c>
      <c r="F1024" s="8">
        <f t="shared" si="29"/>
        <v>0.4038443589022904</v>
      </c>
    </row>
    <row r="1025" spans="4:6" ht="15">
      <c r="D1025">
        <f t="shared" si="28"/>
        <v>-3.370772663348305</v>
      </c>
      <c r="E1025" s="7">
        <v>950</v>
      </c>
      <c r="F1025" s="8">
        <f t="shared" si="29"/>
        <v>0.371697110011894</v>
      </c>
    </row>
    <row r="1026" spans="4:6" ht="15">
      <c r="D1026">
        <f t="shared" si="28"/>
        <v>-3.4115196423829275</v>
      </c>
      <c r="E1026" s="7">
        <v>951</v>
      </c>
      <c r="F1026" s="8">
        <f t="shared" si="29"/>
        <v>0.3395836825363858</v>
      </c>
    </row>
    <row r="1027" spans="4:6" ht="15">
      <c r="D1027">
        <f t="shared" si="28"/>
        <v>-3.4522237974695145</v>
      </c>
      <c r="E1027" s="7">
        <v>952</v>
      </c>
      <c r="F1027" s="8">
        <f t="shared" si="29"/>
        <v>0.30750400538497047</v>
      </c>
    </row>
    <row r="1028" spans="4:6" ht="15">
      <c r="D1028">
        <f t="shared" si="28"/>
        <v>-3.492885218527192</v>
      </c>
      <c r="E1028" s="7">
        <v>953</v>
      </c>
      <c r="F1028" s="8">
        <f t="shared" si="29"/>
        <v>0.2754580076908155</v>
      </c>
    </row>
    <row r="1029" spans="4:6" ht="15">
      <c r="D1029">
        <f t="shared" si="28"/>
        <v>-3.5335039951921203</v>
      </c>
      <c r="E1029" s="7">
        <v>954</v>
      </c>
      <c r="F1029" s="8">
        <f t="shared" si="29"/>
        <v>0.24344561881005689</v>
      </c>
    </row>
    <row r="1030" spans="4:6" ht="15">
      <c r="D1030">
        <f t="shared" si="28"/>
        <v>-3.574080216818686</v>
      </c>
      <c r="E1030" s="7">
        <v>955</v>
      </c>
      <c r="F1030" s="8">
        <f t="shared" si="29"/>
        <v>0.21146676832086087</v>
      </c>
    </row>
    <row r="1031" spans="4:6" ht="15">
      <c r="D1031">
        <f t="shared" si="28"/>
        <v>-3.614613972480754</v>
      </c>
      <c r="E1031" s="7">
        <v>956</v>
      </c>
      <c r="F1031" s="8">
        <f t="shared" si="29"/>
        <v>0.17952138602251466</v>
      </c>
    </row>
    <row r="1032" spans="4:6" ht="15">
      <c r="D1032">
        <f t="shared" si="28"/>
        <v>-3.655105350972917</v>
      </c>
      <c r="E1032" s="7">
        <v>957</v>
      </c>
      <c r="F1032" s="8">
        <f t="shared" si="29"/>
        <v>0.14760940193437477</v>
      </c>
    </row>
    <row r="1033" spans="4:6" ht="15">
      <c r="D1033">
        <f t="shared" si="28"/>
        <v>-3.6955544408114065</v>
      </c>
      <c r="E1033" s="7">
        <v>958</v>
      </c>
      <c r="F1033" s="8">
        <f t="shared" si="29"/>
        <v>0.11573074629527014</v>
      </c>
    </row>
    <row r="1034" spans="4:6" ht="15">
      <c r="D1034">
        <f t="shared" si="28"/>
        <v>-3.7359613302355683</v>
      </c>
      <c r="E1034" s="7">
        <v>959</v>
      </c>
      <c r="F1034" s="8">
        <f t="shared" si="29"/>
        <v>0.08388534956213789</v>
      </c>
    </row>
    <row r="1035" spans="4:6" ht="15">
      <c r="D1035">
        <f t="shared" si="28"/>
        <v>-3.7763261072086607</v>
      </c>
      <c r="E1035" s="7">
        <v>960</v>
      </c>
      <c r="F1035" s="8">
        <f t="shared" si="29"/>
        <v>0.052073142409540196</v>
      </c>
    </row>
    <row r="1036" spans="4:6" ht="15">
      <c r="D1036">
        <f t="shared" si="28"/>
        <v>-3.816648859419388</v>
      </c>
      <c r="E1036" s="7">
        <v>961</v>
      </c>
      <c r="F1036" s="8">
        <f t="shared" si="29"/>
        <v>0.02029405572847054</v>
      </c>
    </row>
    <row r="1037" spans="4:6" ht="15">
      <c r="D1037">
        <f aca="true" t="shared" si="30" ref="D1037:D1098">(-38.73*LN(E1037))+262.18</f>
        <v>-3.85692967428281</v>
      </c>
      <c r="E1037" s="7">
        <v>962</v>
      </c>
      <c r="F1037" s="8">
        <f aca="true" t="shared" si="31" ref="F1037:F1098">(-30.52381*LN(E1037))+209.65704</f>
        <v>-0.011451979374413668</v>
      </c>
    </row>
    <row r="1038" spans="4:6" ht="15">
      <c r="D1038">
        <f t="shared" si="30"/>
        <v>-3.8971686389413662</v>
      </c>
      <c r="E1038" s="7">
        <v>963</v>
      </c>
      <c r="F1038" s="8">
        <f t="shared" si="31"/>
        <v>-0.04316503157775742</v>
      </c>
    </row>
    <row r="1039" spans="4:6" ht="15">
      <c r="D1039">
        <f t="shared" si="30"/>
        <v>-3.937365840266409</v>
      </c>
      <c r="E1039" s="7">
        <v>964</v>
      </c>
      <c r="F1039" s="8">
        <f t="shared" si="31"/>
        <v>-0.07484516934633234</v>
      </c>
    </row>
    <row r="1040" spans="4:6" ht="15">
      <c r="D1040">
        <f t="shared" si="30"/>
        <v>-3.9775213648588874</v>
      </c>
      <c r="E1040" s="7">
        <v>965</v>
      </c>
      <c r="F1040" s="8">
        <f t="shared" si="31"/>
        <v>-0.10649246093197462</v>
      </c>
    </row>
    <row r="1041" spans="4:6" ht="15">
      <c r="D1041">
        <f t="shared" si="30"/>
        <v>-4.017635299050767</v>
      </c>
      <c r="E1041" s="7">
        <v>966</v>
      </c>
      <c r="F1041" s="8">
        <f t="shared" si="31"/>
        <v>-0.13810697437440922</v>
      </c>
    </row>
    <row r="1042" spans="4:6" ht="15">
      <c r="D1042">
        <f t="shared" si="30"/>
        <v>-4.057707728906053</v>
      </c>
      <c r="E1042" s="7">
        <v>967</v>
      </c>
      <c r="F1042" s="8">
        <f t="shared" si="31"/>
        <v>-0.16968877750221623</v>
      </c>
    </row>
    <row r="1043" spans="4:6" ht="15">
      <c r="D1043">
        <f t="shared" si="30"/>
        <v>-4.097738740221757</v>
      </c>
      <c r="E1043" s="7">
        <v>968</v>
      </c>
      <c r="F1043" s="8">
        <f t="shared" si="31"/>
        <v>-0.20123793793365508</v>
      </c>
    </row>
    <row r="1044" spans="4:6" ht="15">
      <c r="D1044">
        <f t="shared" si="30"/>
        <v>-4.1377284185293774</v>
      </c>
      <c r="E1044" s="7">
        <v>969</v>
      </c>
      <c r="F1044" s="8">
        <f t="shared" si="31"/>
        <v>-0.2327545230775172</v>
      </c>
    </row>
    <row r="1045" spans="4:6" ht="15">
      <c r="D1045">
        <f t="shared" si="30"/>
        <v>-4.1776768490954055</v>
      </c>
      <c r="E1045" s="7">
        <v>970</v>
      </c>
      <c r="F1045" s="8">
        <f t="shared" si="31"/>
        <v>-0.2642386001339503</v>
      </c>
    </row>
    <row r="1046" spans="4:6" ht="15">
      <c r="D1046">
        <f t="shared" si="30"/>
        <v>-4.217584116922978</v>
      </c>
      <c r="E1046" s="7">
        <v>971</v>
      </c>
      <c r="F1046" s="8">
        <f t="shared" si="31"/>
        <v>-0.295690236095453</v>
      </c>
    </row>
    <row r="1047" spans="4:6" ht="15">
      <c r="D1047">
        <f t="shared" si="30"/>
        <v>-4.257450306752787</v>
      </c>
      <c r="E1047" s="7">
        <v>972</v>
      </c>
      <c r="F1047" s="8">
        <f t="shared" si="31"/>
        <v>-0.3271094977476139</v>
      </c>
    </row>
    <row r="1048" spans="4:6" ht="15">
      <c r="D1048">
        <f t="shared" si="30"/>
        <v>-4.297275503063929</v>
      </c>
      <c r="E1048" s="7">
        <v>973</v>
      </c>
      <c r="F1048" s="8">
        <f t="shared" si="31"/>
        <v>-0.3584964516700211</v>
      </c>
    </row>
    <row r="1049" spans="4:6" ht="15">
      <c r="D1049">
        <f t="shared" si="30"/>
        <v>-4.33705979007533</v>
      </c>
      <c r="E1049" s="7">
        <v>974</v>
      </c>
      <c r="F1049" s="8">
        <f t="shared" si="31"/>
        <v>-0.3898511642370579</v>
      </c>
    </row>
    <row r="1050" spans="4:6" ht="15">
      <c r="D1050">
        <f t="shared" si="30"/>
        <v>-4.376803251746594</v>
      </c>
      <c r="E1050" s="7">
        <v>975</v>
      </c>
      <c r="F1050" s="8">
        <f t="shared" si="31"/>
        <v>-0.4211737016188124</v>
      </c>
    </row>
    <row r="1051" spans="4:6" ht="15">
      <c r="D1051">
        <f t="shared" si="30"/>
        <v>-4.416505971779031</v>
      </c>
      <c r="E1051" s="7">
        <v>976</v>
      </c>
      <c r="F1051" s="8">
        <f t="shared" si="31"/>
        <v>-0.4524641297818164</v>
      </c>
    </row>
    <row r="1052" spans="4:6" ht="15">
      <c r="D1052">
        <f t="shared" si="30"/>
        <v>-4.456168033616905</v>
      </c>
      <c r="E1052" s="7">
        <v>977</v>
      </c>
      <c r="F1052" s="8">
        <f t="shared" si="31"/>
        <v>-0.4837225144900117</v>
      </c>
    </row>
    <row r="1053" spans="4:6" ht="15">
      <c r="D1053">
        <f t="shared" si="30"/>
        <v>-4.495789520448454</v>
      </c>
      <c r="E1053" s="7">
        <v>978</v>
      </c>
      <c r="F1053" s="8">
        <f t="shared" si="31"/>
        <v>-0.5149489213054892</v>
      </c>
    </row>
    <row r="1054" spans="4:6" ht="15">
      <c r="D1054">
        <f t="shared" si="30"/>
        <v>-4.535370515206637</v>
      </c>
      <c r="E1054" s="7">
        <v>979</v>
      </c>
      <c r="F1054" s="8">
        <f t="shared" si="31"/>
        <v>-0.5461434155892277</v>
      </c>
    </row>
    <row r="1055" spans="4:6" ht="15">
      <c r="D1055">
        <f t="shared" si="30"/>
        <v>-4.574911100570603</v>
      </c>
      <c r="E1055" s="7">
        <v>980</v>
      </c>
      <c r="F1055" s="8">
        <f t="shared" si="31"/>
        <v>-0.5773060625021742</v>
      </c>
    </row>
    <row r="1056" spans="4:6" ht="15">
      <c r="D1056">
        <f t="shared" si="30"/>
        <v>-4.614411358966493</v>
      </c>
      <c r="E1056" s="7">
        <v>981</v>
      </c>
      <c r="F1056" s="8">
        <f t="shared" si="31"/>
        <v>-0.6084369270058403</v>
      </c>
    </row>
    <row r="1057" spans="4:6" ht="15">
      <c r="D1057">
        <f t="shared" si="30"/>
        <v>-4.653871372568403</v>
      </c>
      <c r="E1057" s="7">
        <v>982</v>
      </c>
      <c r="F1057" s="8">
        <f t="shared" si="31"/>
        <v>-0.6395360738631268</v>
      </c>
    </row>
    <row r="1058" spans="4:6" ht="15">
      <c r="D1058">
        <f t="shared" si="30"/>
        <v>-4.693291223299752</v>
      </c>
      <c r="E1058" s="7">
        <v>983</v>
      </c>
      <c r="F1058" s="8">
        <f t="shared" si="31"/>
        <v>-0.6706035676392901</v>
      </c>
    </row>
    <row r="1059" spans="4:6" ht="15">
      <c r="D1059">
        <f t="shared" si="30"/>
        <v>-4.732670992833732</v>
      </c>
      <c r="E1059" s="7">
        <v>984</v>
      </c>
      <c r="F1059" s="8">
        <f t="shared" si="31"/>
        <v>-0.7016394727025386</v>
      </c>
    </row>
    <row r="1060" spans="4:6" ht="15">
      <c r="D1060">
        <f t="shared" si="30"/>
        <v>-4.7720107625949595</v>
      </c>
      <c r="E1060" s="7">
        <v>985</v>
      </c>
      <c r="F1060" s="8">
        <f t="shared" si="31"/>
        <v>-0.7326438532250279</v>
      </c>
    </row>
    <row r="1061" spans="4:6" ht="15">
      <c r="D1061">
        <f t="shared" si="30"/>
        <v>-4.8113106137600425</v>
      </c>
      <c r="E1061" s="7">
        <v>986</v>
      </c>
      <c r="F1061" s="8">
        <f t="shared" si="31"/>
        <v>-0.763616773183486</v>
      </c>
    </row>
    <row r="1062" spans="4:6" ht="15">
      <c r="D1062">
        <f t="shared" si="30"/>
        <v>-4.850570627258719</v>
      </c>
      <c r="E1062" s="7">
        <v>987</v>
      </c>
      <c r="F1062" s="8">
        <f t="shared" si="31"/>
        <v>-0.7945582963601225</v>
      </c>
    </row>
    <row r="1063" spans="4:6" ht="15">
      <c r="D1063">
        <f t="shared" si="30"/>
        <v>-4.8897908837749355</v>
      </c>
      <c r="E1063" s="7">
        <v>988</v>
      </c>
      <c r="F1063" s="8">
        <f t="shared" si="31"/>
        <v>-0.8254684863433681</v>
      </c>
    </row>
    <row r="1064" spans="4:6" ht="15">
      <c r="D1064">
        <f t="shared" si="30"/>
        <v>-4.928971463747644</v>
      </c>
      <c r="E1064" s="7">
        <v>989</v>
      </c>
      <c r="F1064" s="8">
        <f t="shared" si="31"/>
        <v>-0.8563474065286698</v>
      </c>
    </row>
    <row r="1065" spans="4:6" ht="15">
      <c r="D1065">
        <f t="shared" si="30"/>
        <v>-4.96811244737205</v>
      </c>
      <c r="E1065" s="7">
        <v>990</v>
      </c>
      <c r="F1065" s="8">
        <f t="shared" si="31"/>
        <v>-0.8871951201192871</v>
      </c>
    </row>
    <row r="1066" spans="4:6" ht="15">
      <c r="D1066">
        <f t="shared" si="30"/>
        <v>-5.007213914600413</v>
      </c>
      <c r="E1066" s="7">
        <v>991</v>
      </c>
      <c r="F1066" s="8">
        <f t="shared" si="31"/>
        <v>-0.9180116901270594</v>
      </c>
    </row>
    <row r="1067" spans="4:6" ht="15">
      <c r="D1067">
        <f t="shared" si="30"/>
        <v>-5.046275945143066</v>
      </c>
      <c r="E1067" s="7">
        <v>992</v>
      </c>
      <c r="F1067" s="8">
        <f t="shared" si="31"/>
        <v>-0.9487971793730594</v>
      </c>
    </row>
    <row r="1068" spans="4:6" ht="15">
      <c r="D1068">
        <f t="shared" si="30"/>
        <v>-5.085298618469494</v>
      </c>
      <c r="E1068" s="7">
        <v>993</v>
      </c>
      <c r="F1068" s="8">
        <f t="shared" si="31"/>
        <v>-0.9795516504887019</v>
      </c>
    </row>
    <row r="1069" spans="4:6" ht="15">
      <c r="D1069">
        <f t="shared" si="30"/>
        <v>-5.124282013809079</v>
      </c>
      <c r="E1069" s="7">
        <v>994</v>
      </c>
      <c r="F1069" s="8">
        <f t="shared" si="31"/>
        <v>-1.0102751659160276</v>
      </c>
    </row>
    <row r="1070" spans="4:6" ht="15">
      <c r="D1070">
        <f t="shared" si="30"/>
        <v>-5.163226210152288</v>
      </c>
      <c r="E1070" s="7">
        <v>995</v>
      </c>
      <c r="F1070" s="8">
        <f t="shared" si="31"/>
        <v>-1.0409677879088406</v>
      </c>
    </row>
    <row r="1071" spans="4:6" ht="15">
      <c r="D1071">
        <f t="shared" si="30"/>
        <v>-5.202131286251472</v>
      </c>
      <c r="E1071" s="7">
        <v>996</v>
      </c>
      <c r="F1071" s="8">
        <f t="shared" si="31"/>
        <v>-1.071629578533333</v>
      </c>
    </row>
    <row r="1072" spans="4:6" ht="15">
      <c r="D1072">
        <f t="shared" si="30"/>
        <v>-5.240997320621943</v>
      </c>
      <c r="E1072" s="7">
        <v>997</v>
      </c>
      <c r="F1072" s="8">
        <f t="shared" si="31"/>
        <v>-1.102260599668881</v>
      </c>
    </row>
    <row r="1073" spans="4:6" ht="15">
      <c r="D1073">
        <f t="shared" si="30"/>
        <v>-5.279824391543002</v>
      </c>
      <c r="E1073" s="7">
        <v>998</v>
      </c>
      <c r="F1073" s="8">
        <f t="shared" si="31"/>
        <v>-1.132860913008642</v>
      </c>
    </row>
    <row r="1074" spans="4:6" ht="15">
      <c r="D1074">
        <f t="shared" si="30"/>
        <v>-5.318612577058445</v>
      </c>
      <c r="E1074" s="7">
        <v>999</v>
      </c>
      <c r="F1074" s="8">
        <f t="shared" si="31"/>
        <v>-1.1634305800605205</v>
      </c>
    </row>
    <row r="1075" spans="4:6" ht="15">
      <c r="D1075">
        <f t="shared" si="30"/>
        <v>-5.357361954978103</v>
      </c>
      <c r="E1075" s="7">
        <v>1000</v>
      </c>
      <c r="F1075" s="8">
        <f t="shared" si="31"/>
        <v>-1.1939696621477367</v>
      </c>
    </row>
    <row r="1076" spans="4:6" ht="15">
      <c r="D1076">
        <f t="shared" si="30"/>
        <v>-5.396072602878462</v>
      </c>
      <c r="E1076" s="7">
        <v>1001</v>
      </c>
      <c r="F1076" s="8">
        <f t="shared" si="31"/>
        <v>-1.2244782204097362</v>
      </c>
    </row>
    <row r="1077" spans="4:6" ht="15">
      <c r="D1077">
        <f t="shared" si="30"/>
        <v>-5.434744598103464</v>
      </c>
      <c r="E1077" s="7">
        <v>1002</v>
      </c>
      <c r="F1077" s="8">
        <f t="shared" si="31"/>
        <v>-1.2549563158026729</v>
      </c>
    </row>
    <row r="1078" spans="4:6" ht="15">
      <c r="D1078">
        <f t="shared" si="30"/>
        <v>-5.473378017765754</v>
      </c>
      <c r="E1078" s="7">
        <v>1003</v>
      </c>
      <c r="F1078" s="8">
        <f t="shared" si="31"/>
        <v>-1.2854040091004322</v>
      </c>
    </row>
    <row r="1079" spans="4:6" ht="15">
      <c r="D1079">
        <f t="shared" si="30"/>
        <v>-5.511972938747306</v>
      </c>
      <c r="E1079" s="7">
        <v>1004</v>
      </c>
      <c r="F1079" s="8">
        <f t="shared" si="31"/>
        <v>-1.3158213608950575</v>
      </c>
    </row>
    <row r="1080" spans="4:6" ht="15">
      <c r="D1080">
        <f t="shared" si="30"/>
        <v>-5.550529437700675</v>
      </c>
      <c r="E1080" s="7">
        <v>1005</v>
      </c>
      <c r="F1080" s="8">
        <f t="shared" si="31"/>
        <v>-1.3462084315978302</v>
      </c>
    </row>
    <row r="1081" spans="4:6" ht="15">
      <c r="D1081">
        <f t="shared" si="30"/>
        <v>-5.589047591049564</v>
      </c>
      <c r="E1081" s="7">
        <v>1006</v>
      </c>
      <c r="F1081" s="8">
        <f t="shared" si="31"/>
        <v>-1.3765652814396105</v>
      </c>
    </row>
    <row r="1082" spans="4:6" ht="15">
      <c r="D1082">
        <f t="shared" si="30"/>
        <v>-5.627527474989904</v>
      </c>
      <c r="E1082" s="7">
        <v>1007</v>
      </c>
      <c r="F1082" s="8">
        <f t="shared" si="31"/>
        <v>-1.4068919704718041</v>
      </c>
    </row>
    <row r="1083" spans="4:6" ht="15">
      <c r="D1083">
        <f t="shared" si="30"/>
        <v>-5.665969165490765</v>
      </c>
      <c r="E1083" s="7">
        <v>1008</v>
      </c>
      <c r="F1083" s="8">
        <f t="shared" si="31"/>
        <v>-1.4371885585670157</v>
      </c>
    </row>
    <row r="1084" spans="4:6" ht="15">
      <c r="D1084">
        <f t="shared" si="30"/>
        <v>-5.704372738295206</v>
      </c>
      <c r="E1084" s="7">
        <v>1009</v>
      </c>
      <c r="F1084" s="8">
        <f t="shared" si="31"/>
        <v>-1.4674551054197025</v>
      </c>
    </row>
    <row r="1085" spans="4:6" ht="15">
      <c r="D1085">
        <f t="shared" si="30"/>
        <v>-5.7427382689213005</v>
      </c>
      <c r="E1085" s="7">
        <v>1010</v>
      </c>
      <c r="F1085" s="8">
        <f t="shared" si="31"/>
        <v>-1.4976916705469705</v>
      </c>
    </row>
    <row r="1086" spans="4:6" ht="15">
      <c r="D1086">
        <f t="shared" si="30"/>
        <v>-5.781065832662819</v>
      </c>
      <c r="E1086" s="7">
        <v>1011</v>
      </c>
      <c r="F1086" s="8">
        <f t="shared" si="31"/>
        <v>-1.5278983132892847</v>
      </c>
    </row>
    <row r="1087" spans="4:6" ht="15">
      <c r="D1087">
        <f t="shared" si="30"/>
        <v>-5.819355504590192</v>
      </c>
      <c r="E1087" s="7">
        <v>1012</v>
      </c>
      <c r="F1087" s="8">
        <f t="shared" si="31"/>
        <v>-1.558075092810924</v>
      </c>
    </row>
    <row r="1088" spans="4:6" ht="15">
      <c r="D1088">
        <f t="shared" si="30"/>
        <v>-5.85760735955148</v>
      </c>
      <c r="E1088" s="7">
        <v>1013</v>
      </c>
      <c r="F1088" s="8">
        <f t="shared" si="31"/>
        <v>-1.588222068101004</v>
      </c>
    </row>
    <row r="1089" spans="4:6" ht="15">
      <c r="D1089">
        <f t="shared" si="30"/>
        <v>-5.895821472173168</v>
      </c>
      <c r="E1089" s="7">
        <v>1014</v>
      </c>
      <c r="F1089" s="8">
        <f t="shared" si="31"/>
        <v>-1.6183392979740745</v>
      </c>
    </row>
    <row r="1090" spans="4:6" ht="15">
      <c r="D1090">
        <f t="shared" si="30"/>
        <v>-5.933997916861074</v>
      </c>
      <c r="E1090" s="7">
        <v>1015</v>
      </c>
      <c r="F1090" s="8">
        <f t="shared" si="31"/>
        <v>-1.6484268410706306</v>
      </c>
    </row>
    <row r="1091" spans="4:6" ht="15">
      <c r="D1091">
        <f t="shared" si="30"/>
        <v>-5.97213676780126</v>
      </c>
      <c r="E1091" s="7">
        <v>1016</v>
      </c>
      <c r="F1091" s="8">
        <f t="shared" si="31"/>
        <v>-1.6784847558580225</v>
      </c>
    </row>
    <row r="1092" spans="4:6" ht="15">
      <c r="D1092">
        <f t="shared" si="30"/>
        <v>-6.010238098960713</v>
      </c>
      <c r="E1092" s="7">
        <v>1017</v>
      </c>
      <c r="F1092" s="8">
        <f t="shared" si="31"/>
        <v>-1.708513100630995</v>
      </c>
    </row>
    <row r="1093" spans="4:6" ht="15">
      <c r="D1093">
        <f t="shared" si="30"/>
        <v>-6.0483019840883685</v>
      </c>
      <c r="E1093" s="7">
        <v>1018</v>
      </c>
      <c r="F1093" s="8">
        <f t="shared" si="31"/>
        <v>-1.7385119335124841</v>
      </c>
    </row>
    <row r="1094" spans="4:6" ht="15">
      <c r="D1094">
        <f t="shared" si="30"/>
        <v>-6.086328496716135</v>
      </c>
      <c r="E1094" s="7">
        <v>1019</v>
      </c>
      <c r="F1094" s="8">
        <f t="shared" si="31"/>
        <v>-1.7684813124541563</v>
      </c>
    </row>
    <row r="1095" spans="4:6" ht="15">
      <c r="D1095">
        <f t="shared" si="30"/>
        <v>-6.1243177101591755</v>
      </c>
      <c r="E1095" s="7">
        <v>1020</v>
      </c>
      <c r="F1095" s="8">
        <f t="shared" si="31"/>
        <v>-1.7984212952371479</v>
      </c>
    </row>
    <row r="1096" spans="4:6" ht="15">
      <c r="D1096">
        <f t="shared" si="30"/>
        <v>-6.162269697517445</v>
      </c>
      <c r="E1096" s="7">
        <v>1021</v>
      </c>
      <c r="F1096" s="8">
        <f t="shared" si="31"/>
        <v>-1.828331939472804</v>
      </c>
    </row>
    <row r="1097" spans="4:6" ht="15">
      <c r="D1097">
        <f t="shared" si="30"/>
        <v>-6.200184531676143</v>
      </c>
      <c r="E1097" s="7">
        <v>1022</v>
      </c>
      <c r="F1097" s="8">
        <f t="shared" si="31"/>
        <v>-1.8582133026032182</v>
      </c>
    </row>
    <row r="1098" spans="4:6" ht="15">
      <c r="D1098">
        <f t="shared" si="30"/>
        <v>-6.238062285306455</v>
      </c>
      <c r="E1098" s="7">
        <v>1023</v>
      </c>
      <c r="F1098" s="8">
        <f t="shared" si="31"/>
        <v>-1.8880654419019152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G51" sqref="G51"/>
    </sheetView>
  </sheetViews>
  <sheetFormatPr defaultColWidth="11.421875" defaultRowHeight="15"/>
  <cols>
    <col min="1" max="1" width="17.7109375" style="2" customWidth="1"/>
    <col min="2" max="3" width="17.7109375" style="0" customWidth="1"/>
    <col min="4" max="5" width="17.7109375" style="2" customWidth="1"/>
  </cols>
  <sheetData>
    <row r="1" spans="1:5" ht="15">
      <c r="A1" s="2" t="s">
        <v>2</v>
      </c>
      <c r="B1" t="s">
        <v>0</v>
      </c>
      <c r="C1" s="1" t="s">
        <v>1</v>
      </c>
      <c r="D1" s="2" t="s">
        <v>4</v>
      </c>
      <c r="E1" s="2" t="s">
        <v>5</v>
      </c>
    </row>
    <row r="2" spans="1:5" ht="15">
      <c r="A2" s="2">
        <v>-55</v>
      </c>
      <c r="B2">
        <v>77.285</v>
      </c>
      <c r="C2">
        <v>7</v>
      </c>
      <c r="D2" s="2">
        <f>B2*1500</f>
        <v>115927.5</v>
      </c>
      <c r="E2" s="2">
        <f>D2/1000</f>
        <v>115.9275</v>
      </c>
    </row>
    <row r="3" spans="1:5" ht="15">
      <c r="A3" s="2">
        <v>-50</v>
      </c>
      <c r="B3">
        <v>54.938</v>
      </c>
      <c r="C3">
        <v>6.7</v>
      </c>
      <c r="D3" s="2">
        <f aca="true" t="shared" si="0" ref="D3:D49">B3*1500</f>
        <v>82407</v>
      </c>
      <c r="E3" s="2">
        <f aca="true" t="shared" si="1" ref="E3:E49">D3/1000</f>
        <v>82.407</v>
      </c>
    </row>
    <row r="4" spans="1:5" ht="15">
      <c r="A4" s="2">
        <v>-45</v>
      </c>
      <c r="B4">
        <v>39.507</v>
      </c>
      <c r="C4">
        <v>6.5</v>
      </c>
      <c r="D4" s="2">
        <f t="shared" si="0"/>
        <v>59260.5</v>
      </c>
      <c r="E4" s="2">
        <f t="shared" si="1"/>
        <v>59.2605</v>
      </c>
    </row>
    <row r="5" spans="1:5" ht="15">
      <c r="A5" s="2">
        <v>-40</v>
      </c>
      <c r="B5">
        <v>28.722</v>
      </c>
      <c r="C5">
        <v>6.3</v>
      </c>
      <c r="D5" s="2">
        <f t="shared" si="0"/>
        <v>43083</v>
      </c>
      <c r="E5" s="2">
        <f t="shared" si="1"/>
        <v>43.083</v>
      </c>
    </row>
    <row r="6" spans="1:5" ht="15">
      <c r="A6" s="2">
        <v>-35</v>
      </c>
      <c r="B6">
        <v>21.099</v>
      </c>
      <c r="C6">
        <v>6.1</v>
      </c>
      <c r="D6" s="2">
        <f t="shared" si="0"/>
        <v>31648.5</v>
      </c>
      <c r="E6" s="2">
        <f t="shared" si="1"/>
        <v>31.6485</v>
      </c>
    </row>
    <row r="7" spans="1:5" ht="15">
      <c r="A7" s="2">
        <v>-30</v>
      </c>
      <c r="B7">
        <v>15.652</v>
      </c>
      <c r="C7">
        <v>5.9</v>
      </c>
      <c r="D7" s="2">
        <f t="shared" si="0"/>
        <v>23478</v>
      </c>
      <c r="E7" s="2">
        <f t="shared" si="1"/>
        <v>23.478</v>
      </c>
    </row>
    <row r="8" spans="1:5" ht="15">
      <c r="A8" s="2">
        <v>-25</v>
      </c>
      <c r="B8">
        <v>11.715</v>
      </c>
      <c r="C8">
        <v>5.7</v>
      </c>
      <c r="D8" s="2">
        <f t="shared" si="0"/>
        <v>17572.5</v>
      </c>
      <c r="E8" s="2">
        <f t="shared" si="1"/>
        <v>17.5725</v>
      </c>
    </row>
    <row r="9" spans="1:5" ht="15">
      <c r="A9" s="2">
        <v>-20</v>
      </c>
      <c r="B9">
        <v>8.8541</v>
      </c>
      <c r="C9">
        <v>5.6</v>
      </c>
      <c r="D9" s="2">
        <f t="shared" si="0"/>
        <v>13281.150000000001</v>
      </c>
      <c r="E9" s="2">
        <f t="shared" si="1"/>
        <v>13.281150000000002</v>
      </c>
    </row>
    <row r="10" spans="1:5" ht="15">
      <c r="A10" s="2">
        <v>-15</v>
      </c>
      <c r="B10">
        <v>6.7433</v>
      </c>
      <c r="C10">
        <v>5.4</v>
      </c>
      <c r="D10" s="2">
        <f t="shared" si="0"/>
        <v>10114.949999999999</v>
      </c>
      <c r="E10" s="2">
        <f t="shared" si="1"/>
        <v>10.114949999999999</v>
      </c>
    </row>
    <row r="11" spans="1:5" ht="15">
      <c r="A11" s="2">
        <v>-10</v>
      </c>
      <c r="B11">
        <v>5.1815</v>
      </c>
      <c r="C11">
        <v>5.2</v>
      </c>
      <c r="D11" s="2">
        <f t="shared" si="0"/>
        <v>7772.25</v>
      </c>
      <c r="E11" s="2">
        <f t="shared" si="1"/>
        <v>7.77225</v>
      </c>
    </row>
    <row r="12" spans="1:5" ht="15">
      <c r="A12" s="2">
        <v>-5</v>
      </c>
      <c r="B12">
        <v>4.0099</v>
      </c>
      <c r="C12">
        <v>5.1</v>
      </c>
      <c r="D12" s="2">
        <f t="shared" si="0"/>
        <v>6014.85</v>
      </c>
      <c r="E12" s="2">
        <f t="shared" si="1"/>
        <v>6.01485</v>
      </c>
    </row>
    <row r="13" spans="1:5" ht="15">
      <c r="A13" s="2">
        <v>0</v>
      </c>
      <c r="B13">
        <v>3.1283</v>
      </c>
      <c r="C13">
        <v>4.9</v>
      </c>
      <c r="D13" s="2">
        <f t="shared" si="0"/>
        <v>4692.45</v>
      </c>
      <c r="E13" s="2">
        <f t="shared" si="1"/>
        <v>4.69245</v>
      </c>
    </row>
    <row r="14" spans="1:5" ht="15">
      <c r="A14" s="2">
        <v>5</v>
      </c>
      <c r="B14">
        <v>2.4569</v>
      </c>
      <c r="C14">
        <v>4.8</v>
      </c>
      <c r="D14" s="2">
        <f t="shared" si="0"/>
        <v>3685.35</v>
      </c>
      <c r="E14" s="2">
        <f t="shared" si="1"/>
        <v>3.68535</v>
      </c>
    </row>
    <row r="15" spans="1:5" ht="15">
      <c r="A15" s="2">
        <v>10</v>
      </c>
      <c r="B15">
        <v>1.9438</v>
      </c>
      <c r="C15">
        <v>4.6</v>
      </c>
      <c r="D15" s="2">
        <f t="shared" si="0"/>
        <v>2915.7</v>
      </c>
      <c r="E15" s="2">
        <f t="shared" si="1"/>
        <v>2.9156999999999997</v>
      </c>
    </row>
    <row r="16" spans="1:5" ht="15">
      <c r="A16" s="2">
        <v>15</v>
      </c>
      <c r="B16">
        <v>1.5475</v>
      </c>
      <c r="C16">
        <v>4.5</v>
      </c>
      <c r="D16" s="2">
        <f t="shared" si="0"/>
        <v>2321.25</v>
      </c>
      <c r="E16" s="2">
        <f t="shared" si="1"/>
        <v>2.32125</v>
      </c>
    </row>
    <row r="17" spans="1:5" ht="15">
      <c r="A17" s="2">
        <v>20</v>
      </c>
      <c r="B17">
        <v>1.2403</v>
      </c>
      <c r="C17">
        <v>4.4</v>
      </c>
      <c r="D17" s="2">
        <f t="shared" si="0"/>
        <v>1860.45</v>
      </c>
      <c r="E17" s="2">
        <f t="shared" si="1"/>
        <v>1.86045</v>
      </c>
    </row>
    <row r="18" spans="1:5" ht="15">
      <c r="A18" s="2">
        <v>25</v>
      </c>
      <c r="B18">
        <v>1</v>
      </c>
      <c r="C18">
        <v>4.3</v>
      </c>
      <c r="D18" s="2">
        <f t="shared" si="0"/>
        <v>1500</v>
      </c>
      <c r="E18" s="2">
        <f t="shared" si="1"/>
        <v>1.5</v>
      </c>
    </row>
    <row r="19" spans="1:5" ht="15">
      <c r="A19" s="2">
        <v>30</v>
      </c>
      <c r="B19">
        <v>0.81104</v>
      </c>
      <c r="C19">
        <v>4.1</v>
      </c>
      <c r="D19" s="2">
        <f t="shared" si="0"/>
        <v>1216.56</v>
      </c>
      <c r="E19" s="2">
        <f t="shared" si="1"/>
        <v>1.2165599999999999</v>
      </c>
    </row>
    <row r="20" spans="1:5" ht="15">
      <c r="A20" s="2">
        <v>35</v>
      </c>
      <c r="B20">
        <v>0.66146</v>
      </c>
      <c r="C20">
        <v>4</v>
      </c>
      <c r="D20" s="2">
        <f t="shared" si="0"/>
        <v>992.19</v>
      </c>
      <c r="E20" s="2">
        <f t="shared" si="1"/>
        <v>0.99219</v>
      </c>
    </row>
    <row r="21" spans="1:5" ht="15">
      <c r="A21" s="2">
        <v>40</v>
      </c>
      <c r="B21">
        <v>0.54254</v>
      </c>
      <c r="C21">
        <v>3.9</v>
      </c>
      <c r="D21" s="2">
        <f t="shared" si="0"/>
        <v>813.8100000000001</v>
      </c>
      <c r="E21" s="2">
        <f t="shared" si="1"/>
        <v>0.81381</v>
      </c>
    </row>
    <row r="22" spans="1:5" ht="15">
      <c r="A22" s="2">
        <v>45</v>
      </c>
      <c r="B22">
        <v>0.44727</v>
      </c>
      <c r="C22">
        <v>3.8</v>
      </c>
      <c r="D22" s="2">
        <f t="shared" si="0"/>
        <v>670.905</v>
      </c>
      <c r="E22" s="2">
        <f t="shared" si="1"/>
        <v>0.670905</v>
      </c>
    </row>
    <row r="23" spans="1:5" ht="15">
      <c r="A23" s="2">
        <v>50</v>
      </c>
      <c r="B23">
        <v>0.37067</v>
      </c>
      <c r="C23">
        <v>3.7</v>
      </c>
      <c r="D23" s="2">
        <f t="shared" si="0"/>
        <v>556.005</v>
      </c>
      <c r="E23" s="2">
        <f t="shared" si="1"/>
        <v>0.556005</v>
      </c>
    </row>
    <row r="24" spans="1:5" ht="15">
      <c r="A24" s="2">
        <v>55</v>
      </c>
      <c r="B24">
        <v>0.30865</v>
      </c>
      <c r="C24">
        <v>3.6</v>
      </c>
      <c r="D24" s="2">
        <f t="shared" si="0"/>
        <v>462.97499999999997</v>
      </c>
      <c r="E24" s="2">
        <f t="shared" si="1"/>
        <v>0.46297499999999997</v>
      </c>
    </row>
    <row r="25" spans="1:5" ht="15">
      <c r="A25" s="2">
        <v>60</v>
      </c>
      <c r="B25">
        <v>0.25825</v>
      </c>
      <c r="C25">
        <v>3.5</v>
      </c>
      <c r="D25" s="2">
        <f t="shared" si="0"/>
        <v>387.37499999999994</v>
      </c>
      <c r="E25" s="2">
        <f t="shared" si="1"/>
        <v>0.38737499999999997</v>
      </c>
    </row>
    <row r="26" spans="1:5" ht="15">
      <c r="A26" s="2">
        <v>65</v>
      </c>
      <c r="B26">
        <v>0.21707</v>
      </c>
      <c r="C26">
        <v>3.4</v>
      </c>
      <c r="D26" s="2">
        <f t="shared" si="0"/>
        <v>325.605</v>
      </c>
      <c r="E26" s="2">
        <f t="shared" si="1"/>
        <v>0.32560500000000003</v>
      </c>
    </row>
    <row r="27" spans="1:5" ht="15">
      <c r="A27" s="2">
        <v>70</v>
      </c>
      <c r="B27">
        <v>0.18323</v>
      </c>
      <c r="C27">
        <v>3.3</v>
      </c>
      <c r="D27" s="2">
        <f t="shared" si="0"/>
        <v>274.845</v>
      </c>
      <c r="E27" s="2">
        <f t="shared" si="1"/>
        <v>0.274845</v>
      </c>
    </row>
    <row r="28" spans="1:5" ht="15">
      <c r="A28" s="2">
        <v>75</v>
      </c>
      <c r="B28">
        <v>0.15535</v>
      </c>
      <c r="C28">
        <v>3.3</v>
      </c>
      <c r="D28" s="2">
        <f t="shared" si="0"/>
        <v>233.02499999999998</v>
      </c>
      <c r="E28" s="2">
        <f t="shared" si="1"/>
        <v>0.23302499999999998</v>
      </c>
    </row>
    <row r="29" spans="1:7" ht="15">
      <c r="A29" s="2">
        <v>80</v>
      </c>
      <c r="B29">
        <v>0.13223</v>
      </c>
      <c r="C29">
        <v>3.2</v>
      </c>
      <c r="D29" s="2">
        <f t="shared" si="0"/>
        <v>198.34499999999997</v>
      </c>
      <c r="E29" s="2">
        <f t="shared" si="1"/>
        <v>0.19834499999999997</v>
      </c>
      <c r="G29" t="s">
        <v>25</v>
      </c>
    </row>
    <row r="30" spans="1:7" ht="15">
      <c r="A30" s="2">
        <v>85</v>
      </c>
      <c r="B30">
        <v>0.11302</v>
      </c>
      <c r="C30">
        <v>3.1</v>
      </c>
      <c r="D30" s="2">
        <f t="shared" si="0"/>
        <v>169.53</v>
      </c>
      <c r="E30" s="2">
        <f t="shared" si="1"/>
        <v>0.16953000000000001</v>
      </c>
      <c r="G30" t="s">
        <v>26</v>
      </c>
    </row>
    <row r="31" spans="1:7" ht="15">
      <c r="A31" s="2">
        <v>90</v>
      </c>
      <c r="B31">
        <v>0.096951</v>
      </c>
      <c r="C31">
        <v>3</v>
      </c>
      <c r="D31" s="2">
        <f t="shared" si="0"/>
        <v>145.4265</v>
      </c>
      <c r="E31" s="2">
        <f t="shared" si="1"/>
        <v>0.14542650000000001</v>
      </c>
      <c r="G31" t="s">
        <v>27</v>
      </c>
    </row>
    <row r="32" spans="1:5" ht="15">
      <c r="A32" s="2">
        <v>95</v>
      </c>
      <c r="B32">
        <v>0.083487</v>
      </c>
      <c r="C32">
        <v>3</v>
      </c>
      <c r="D32" s="2">
        <f t="shared" si="0"/>
        <v>125.2305</v>
      </c>
      <c r="E32" s="2">
        <f t="shared" si="1"/>
        <v>0.1252305</v>
      </c>
    </row>
    <row r="33" spans="1:7" ht="15">
      <c r="A33" s="2">
        <v>100</v>
      </c>
      <c r="B33">
        <v>0.072139</v>
      </c>
      <c r="C33">
        <v>2.9</v>
      </c>
      <c r="D33" s="2">
        <f t="shared" si="0"/>
        <v>108.20849999999999</v>
      </c>
      <c r="E33" s="2">
        <f t="shared" si="1"/>
        <v>0.10820849999999999</v>
      </c>
      <c r="G33" t="s">
        <v>28</v>
      </c>
    </row>
    <row r="34" spans="1:7" ht="15">
      <c r="A34" s="2">
        <v>105</v>
      </c>
      <c r="B34">
        <v>0.062559</v>
      </c>
      <c r="C34">
        <v>2.8</v>
      </c>
      <c r="D34" s="2">
        <f t="shared" si="0"/>
        <v>93.83850000000001</v>
      </c>
      <c r="E34" s="2">
        <f t="shared" si="1"/>
        <v>0.0938385</v>
      </c>
      <c r="G34" t="s">
        <v>29</v>
      </c>
    </row>
    <row r="35" spans="1:5" ht="15">
      <c r="A35" s="2">
        <v>110</v>
      </c>
      <c r="B35">
        <v>0.054425</v>
      </c>
      <c r="C35">
        <v>2.8</v>
      </c>
      <c r="D35" s="2">
        <f t="shared" si="0"/>
        <v>81.6375</v>
      </c>
      <c r="E35" s="2">
        <f t="shared" si="1"/>
        <v>0.0816375</v>
      </c>
    </row>
    <row r="36" spans="1:7" ht="15">
      <c r="A36" s="2">
        <v>115</v>
      </c>
      <c r="B36">
        <v>0.047508</v>
      </c>
      <c r="C36">
        <v>2.7</v>
      </c>
      <c r="D36" s="2">
        <f t="shared" si="0"/>
        <v>71.262</v>
      </c>
      <c r="E36" s="2">
        <f t="shared" si="1"/>
        <v>0.071262</v>
      </c>
      <c r="G36" t="s">
        <v>30</v>
      </c>
    </row>
    <row r="37" spans="1:5" ht="15">
      <c r="A37" s="2">
        <v>120</v>
      </c>
      <c r="B37">
        <v>0.041594</v>
      </c>
      <c r="C37">
        <v>2.6</v>
      </c>
      <c r="D37" s="2">
        <f t="shared" si="0"/>
        <v>62.391</v>
      </c>
      <c r="E37" s="2">
        <f t="shared" si="1"/>
        <v>0.062390999999999995</v>
      </c>
    </row>
    <row r="38" spans="1:7" ht="15">
      <c r="A38" s="2">
        <v>125</v>
      </c>
      <c r="B38">
        <v>0.036532</v>
      </c>
      <c r="C38">
        <v>2.6</v>
      </c>
      <c r="D38" s="2">
        <f t="shared" si="0"/>
        <v>54.798</v>
      </c>
      <c r="E38" s="2">
        <f t="shared" si="1"/>
        <v>0.054798</v>
      </c>
      <c r="G38" t="s">
        <v>31</v>
      </c>
    </row>
    <row r="39" spans="1:7" ht="15">
      <c r="A39" s="2">
        <v>130</v>
      </c>
      <c r="B39">
        <v>0.032175</v>
      </c>
      <c r="C39">
        <v>2.5</v>
      </c>
      <c r="D39" s="2">
        <f t="shared" si="0"/>
        <v>48.2625</v>
      </c>
      <c r="E39" s="2">
        <f t="shared" si="1"/>
        <v>0.0482625</v>
      </c>
      <c r="G39" t="s">
        <v>32</v>
      </c>
    </row>
    <row r="40" spans="1:7" ht="15">
      <c r="A40" s="2">
        <v>135</v>
      </c>
      <c r="B40">
        <v>0.028423</v>
      </c>
      <c r="C40">
        <v>2.5</v>
      </c>
      <c r="D40" s="2">
        <f t="shared" si="0"/>
        <v>42.6345</v>
      </c>
      <c r="E40" s="2">
        <f t="shared" si="1"/>
        <v>0.042634500000000006</v>
      </c>
      <c r="G40" t="s">
        <v>33</v>
      </c>
    </row>
    <row r="41" spans="1:7" ht="15">
      <c r="A41" s="2">
        <v>140</v>
      </c>
      <c r="B41">
        <v>0.025173</v>
      </c>
      <c r="C41">
        <v>2.4</v>
      </c>
      <c r="D41" s="2">
        <f t="shared" si="0"/>
        <v>37.7595</v>
      </c>
      <c r="E41" s="2">
        <f t="shared" si="1"/>
        <v>0.0377595</v>
      </c>
      <c r="G41" t="s">
        <v>37</v>
      </c>
    </row>
    <row r="42" spans="1:7" ht="15">
      <c r="A42" s="2">
        <v>145</v>
      </c>
      <c r="B42">
        <v>0.022358</v>
      </c>
      <c r="C42">
        <v>2.4</v>
      </c>
      <c r="D42" s="2">
        <f t="shared" si="0"/>
        <v>33.537</v>
      </c>
      <c r="E42" s="2">
        <f t="shared" si="1"/>
        <v>0.033537</v>
      </c>
      <c r="G42" t="s">
        <v>36</v>
      </c>
    </row>
    <row r="43" spans="1:7" ht="15">
      <c r="A43" s="2">
        <v>150</v>
      </c>
      <c r="B43">
        <v>0.019907</v>
      </c>
      <c r="C43">
        <v>2.3</v>
      </c>
      <c r="D43" s="2">
        <f t="shared" si="0"/>
        <v>29.860500000000002</v>
      </c>
      <c r="E43" s="2">
        <f t="shared" si="1"/>
        <v>0.0298605</v>
      </c>
      <c r="G43" t="s">
        <v>38</v>
      </c>
    </row>
    <row r="44" spans="1:5" ht="15">
      <c r="A44" s="2">
        <v>155</v>
      </c>
      <c r="B44">
        <v>0.01777</v>
      </c>
      <c r="C44">
        <v>2.2</v>
      </c>
      <c r="D44" s="2">
        <f t="shared" si="0"/>
        <v>26.655</v>
      </c>
      <c r="E44" s="2">
        <f t="shared" si="1"/>
        <v>0.026655</v>
      </c>
    </row>
    <row r="45" spans="1:7" ht="15">
      <c r="A45" s="2">
        <v>160</v>
      </c>
      <c r="B45">
        <v>0.015901</v>
      </c>
      <c r="C45">
        <v>2.2</v>
      </c>
      <c r="D45" s="2">
        <f t="shared" si="0"/>
        <v>23.851499999999998</v>
      </c>
      <c r="E45" s="2">
        <f t="shared" si="1"/>
        <v>0.023851499999999998</v>
      </c>
      <c r="G45" t="s">
        <v>34</v>
      </c>
    </row>
    <row r="46" spans="1:7" ht="15">
      <c r="A46" s="2">
        <v>165</v>
      </c>
      <c r="B46">
        <v>0.014263</v>
      </c>
      <c r="C46">
        <v>2.2</v>
      </c>
      <c r="D46" s="2">
        <f t="shared" si="0"/>
        <v>21.3945</v>
      </c>
      <c r="E46" s="2">
        <f t="shared" si="1"/>
        <v>0.0213945</v>
      </c>
      <c r="G46" t="s">
        <v>35</v>
      </c>
    </row>
    <row r="47" spans="1:5" ht="15">
      <c r="A47" s="2">
        <v>170</v>
      </c>
      <c r="B47">
        <v>0.012824</v>
      </c>
      <c r="C47">
        <v>2.1</v>
      </c>
      <c r="D47" s="2">
        <f t="shared" si="0"/>
        <v>19.236</v>
      </c>
      <c r="E47" s="2">
        <f t="shared" si="1"/>
        <v>0.019236</v>
      </c>
    </row>
    <row r="48" spans="1:7" ht="15">
      <c r="A48" s="2">
        <v>175</v>
      </c>
      <c r="B48">
        <v>0.011556</v>
      </c>
      <c r="C48">
        <v>2.1</v>
      </c>
      <c r="D48" s="2">
        <f t="shared" si="0"/>
        <v>17.334</v>
      </c>
      <c r="E48" s="2">
        <f t="shared" si="1"/>
        <v>0.017334</v>
      </c>
      <c r="G48" t="s">
        <v>40</v>
      </c>
    </row>
    <row r="49" spans="1:7" ht="15">
      <c r="A49" s="2">
        <v>180</v>
      </c>
      <c r="B49">
        <v>0.010436</v>
      </c>
      <c r="C49">
        <v>2.1</v>
      </c>
      <c r="D49" s="2">
        <f t="shared" si="0"/>
        <v>15.654000000000002</v>
      </c>
      <c r="E49" s="2">
        <f t="shared" si="1"/>
        <v>0.015654</v>
      </c>
      <c r="G49" t="s">
        <v>39</v>
      </c>
    </row>
    <row r="50" ht="15">
      <c r="G50" t="s">
        <v>41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2"/>
  <sheetViews>
    <sheetView tabSelected="1" zoomScalePageLayoutView="0" workbookViewId="0" topLeftCell="A37">
      <selection activeCell="F141" sqref="F141"/>
    </sheetView>
  </sheetViews>
  <sheetFormatPr defaultColWidth="11.421875" defaultRowHeight="15"/>
  <cols>
    <col min="1" max="1" width="17.7109375" style="2" customWidth="1"/>
    <col min="2" max="4" width="17.7109375" style="0" customWidth="1"/>
    <col min="5" max="5" width="17.7109375" style="2" customWidth="1"/>
    <col min="6" max="6" width="17.7109375" style="3" customWidth="1"/>
  </cols>
  <sheetData>
    <row r="1" spans="1:6" ht="15">
      <c r="A1" s="2" t="s">
        <v>2</v>
      </c>
      <c r="B1" t="s">
        <v>0</v>
      </c>
      <c r="C1" s="1" t="s">
        <v>1</v>
      </c>
      <c r="D1" t="s">
        <v>3</v>
      </c>
      <c r="E1" s="2" t="s">
        <v>4</v>
      </c>
      <c r="F1" s="4" t="s">
        <v>48</v>
      </c>
    </row>
    <row r="2" spans="1:5" ht="15">
      <c r="A2" s="2">
        <v>-5</v>
      </c>
      <c r="B2">
        <v>4.0099</v>
      </c>
      <c r="C2">
        <v>5.1</v>
      </c>
      <c r="D2">
        <f>B2*1500</f>
        <v>6014.85</v>
      </c>
      <c r="E2" s="2">
        <f aca="true" t="shared" si="0" ref="E2:E11">(6014.85)*EXP((5.1/100)*((-5+273.15)^2)*((1/(A2+273.15))-(1/(-5+273.15))))</f>
        <v>6014.85</v>
      </c>
    </row>
    <row r="3" spans="1:5" ht="15">
      <c r="A3" s="2">
        <v>-4.5</v>
      </c>
      <c r="E3" s="2">
        <f t="shared" si="0"/>
        <v>5863.68866736703</v>
      </c>
    </row>
    <row r="4" spans="1:5" ht="15">
      <c r="A4" s="2">
        <v>-4</v>
      </c>
      <c r="E4" s="2">
        <f t="shared" si="0"/>
        <v>5716.866821721145</v>
      </c>
    </row>
    <row r="5" spans="1:5" ht="15">
      <c r="A5" s="2">
        <v>-3.5</v>
      </c>
      <c r="E5" s="2">
        <f t="shared" si="0"/>
        <v>5574.245451149122</v>
      </c>
    </row>
    <row r="6" spans="1:5" ht="15">
      <c r="A6" s="2">
        <v>-3</v>
      </c>
      <c r="E6" s="2">
        <f t="shared" si="0"/>
        <v>5435.690435173136</v>
      </c>
    </row>
    <row r="7" spans="1:5" ht="15">
      <c r="A7" s="2">
        <v>-2.5</v>
      </c>
      <c r="E7" s="2">
        <f t="shared" si="0"/>
        <v>5301.072357856428</v>
      </c>
    </row>
    <row r="8" spans="1:5" ht="15">
      <c r="A8" s="2">
        <v>-2</v>
      </c>
      <c r="E8" s="2">
        <f t="shared" si="0"/>
        <v>5170.2663285947465</v>
      </c>
    </row>
    <row r="9" spans="1:5" ht="15">
      <c r="A9" s="2">
        <v>-1.5</v>
      </c>
      <c r="E9" s="2">
        <f t="shared" si="0"/>
        <v>5043.15181025606</v>
      </c>
    </row>
    <row r="10" spans="1:6" ht="15">
      <c r="A10" s="2">
        <v>-1</v>
      </c>
      <c r="E10" s="2">
        <f t="shared" si="0"/>
        <v>4919.612454346263</v>
      </c>
      <c r="F10" s="3">
        <v>1010</v>
      </c>
    </row>
    <row r="11" spans="1:5" ht="15">
      <c r="A11" s="2">
        <v>-0.5</v>
      </c>
      <c r="E11" s="2">
        <f t="shared" si="0"/>
        <v>4799.535942893953</v>
      </c>
    </row>
    <row r="12" spans="1:5" ht="15">
      <c r="A12" s="2">
        <v>0</v>
      </c>
      <c r="B12">
        <v>3.1283</v>
      </c>
      <c r="C12">
        <v>4.9</v>
      </c>
      <c r="D12">
        <f>B12*1500</f>
        <v>4692.45</v>
      </c>
      <c r="E12" s="2">
        <f aca="true" t="shared" si="1" ref="E12:E21">(4692.45)*EXP((4.9/100)*((0+273.15)^2)*((1/(A12+273.15))-(1/(0+273.15))))</f>
        <v>4692.45</v>
      </c>
    </row>
    <row r="13" spans="1:5" ht="15">
      <c r="A13" s="2">
        <v>0.5</v>
      </c>
      <c r="E13" s="2">
        <f t="shared" si="1"/>
        <v>4579.086844566124</v>
      </c>
    </row>
    <row r="14" spans="1:6" ht="15">
      <c r="A14" s="2">
        <v>1</v>
      </c>
      <c r="E14" s="2">
        <f t="shared" si="1"/>
        <v>4468.861009285285</v>
      </c>
      <c r="F14" s="3">
        <v>950</v>
      </c>
    </row>
    <row r="15" spans="1:5" ht="15">
      <c r="A15" s="2">
        <v>1.5</v>
      </c>
      <c r="E15" s="2">
        <f t="shared" si="1"/>
        <v>4361.675419649902</v>
      </c>
    </row>
    <row r="16" spans="1:5" ht="15">
      <c r="A16" s="2">
        <v>2</v>
      </c>
      <c r="E16" s="2">
        <f t="shared" si="1"/>
        <v>4257.436305255219</v>
      </c>
    </row>
    <row r="17" spans="1:5" ht="15">
      <c r="A17" s="2">
        <v>2.5</v>
      </c>
      <c r="E17" s="2">
        <f t="shared" si="1"/>
        <v>4156.053077541571</v>
      </c>
    </row>
    <row r="18" spans="1:6" ht="15">
      <c r="A18" s="2">
        <v>3</v>
      </c>
      <c r="E18" s="2">
        <f t="shared" si="1"/>
        <v>4057.438212410245</v>
      </c>
      <c r="F18" s="3">
        <v>868</v>
      </c>
    </row>
    <row r="19" spans="1:6" ht="15">
      <c r="A19" s="2">
        <v>3.5</v>
      </c>
      <c r="E19" s="2">
        <f t="shared" si="1"/>
        <v>3961.5071375051675</v>
      </c>
      <c r="F19" s="3">
        <v>856</v>
      </c>
    </row>
    <row r="20" spans="1:5" ht="15">
      <c r="A20" s="2">
        <v>4</v>
      </c>
      <c r="E20" s="2">
        <f t="shared" si="1"/>
        <v>3868.1781239619363</v>
      </c>
    </row>
    <row r="21" spans="1:6" ht="15">
      <c r="A21" s="2">
        <v>4.5</v>
      </c>
      <c r="E21" s="2">
        <f t="shared" si="1"/>
        <v>3777.372182434876</v>
      </c>
      <c r="F21" s="3">
        <v>830</v>
      </c>
    </row>
    <row r="22" spans="1:5" ht="15">
      <c r="A22" s="2">
        <v>5</v>
      </c>
      <c r="B22">
        <v>2.4569</v>
      </c>
      <c r="C22">
        <v>4.8</v>
      </c>
      <c r="D22">
        <f>B22*1500</f>
        <v>3685.35</v>
      </c>
      <c r="E22" s="2">
        <f aca="true" t="shared" si="2" ref="E22:E31">(3685.35)*EXP((4.8/100)*((5+273.15)^2)*((1/(A22+273.15))-(1/(5+273.15))))</f>
        <v>3685.35</v>
      </c>
    </row>
    <row r="23" spans="1:6" ht="15">
      <c r="A23" s="2">
        <v>5.5</v>
      </c>
      <c r="E23" s="2">
        <f t="shared" si="2"/>
        <v>3598.1094889012043</v>
      </c>
      <c r="F23" s="3">
        <v>780</v>
      </c>
    </row>
    <row r="24" spans="1:6" ht="15">
      <c r="A24" s="2">
        <v>6</v>
      </c>
      <c r="E24" s="2">
        <f t="shared" si="2"/>
        <v>3513.235653123908</v>
      </c>
      <c r="F24" s="3">
        <v>790</v>
      </c>
    </row>
    <row r="25" spans="1:6" ht="15">
      <c r="A25" s="2">
        <v>6.5</v>
      </c>
      <c r="E25" s="2">
        <f t="shared" si="2"/>
        <v>3430.65669050441</v>
      </c>
      <c r="F25" s="3">
        <v>810</v>
      </c>
    </row>
    <row r="26" spans="1:6" ht="15">
      <c r="A26" s="2">
        <v>7</v>
      </c>
      <c r="E26" s="2">
        <f t="shared" si="2"/>
        <v>3350.3031956767413</v>
      </c>
      <c r="F26" s="3">
        <v>768</v>
      </c>
    </row>
    <row r="27" spans="1:6" ht="15">
      <c r="A27" s="2">
        <v>7.5</v>
      </c>
      <c r="E27" s="2">
        <f t="shared" si="2"/>
        <v>3272.1080730812955</v>
      </c>
      <c r="F27" s="3">
        <v>752</v>
      </c>
    </row>
    <row r="28" spans="1:5" ht="15">
      <c r="A28" s="2">
        <v>8</v>
      </c>
      <c r="E28" s="2">
        <f t="shared" si="2"/>
        <v>3196.0064533754435</v>
      </c>
    </row>
    <row r="29" spans="1:5" ht="15">
      <c r="A29" s="2">
        <v>8.5</v>
      </c>
      <c r="E29" s="2">
        <f t="shared" si="2"/>
        <v>3121.935613103811</v>
      </c>
    </row>
    <row r="30" spans="1:8" ht="15">
      <c r="A30" s="2">
        <v>9</v>
      </c>
      <c r="E30" s="2">
        <f t="shared" si="2"/>
        <v>3049.834897492325</v>
      </c>
      <c r="F30" s="3">
        <v>748</v>
      </c>
      <c r="H30" t="s">
        <v>42</v>
      </c>
    </row>
    <row r="31" spans="1:8" ht="15">
      <c r="A31" s="2">
        <v>9.5</v>
      </c>
      <c r="E31" s="2">
        <f t="shared" si="2"/>
        <v>2979.6456462359083</v>
      </c>
      <c r="F31" s="3">
        <v>726</v>
      </c>
      <c r="H31" t="s">
        <v>43</v>
      </c>
    </row>
    <row r="32" spans="1:5" ht="15">
      <c r="A32" s="2">
        <v>10</v>
      </c>
      <c r="B32">
        <v>1.9438</v>
      </c>
      <c r="C32">
        <v>4.6</v>
      </c>
      <c r="D32">
        <f>B32*1500</f>
        <v>2915.7</v>
      </c>
      <c r="E32" s="2">
        <f aca="true" t="shared" si="3" ref="E32:E41">(2915.7)*EXP((4.6/100)*((10+273.15)^2)*((1/(A32+273.15))-(1/(10+273.15))))</f>
        <v>2915.7</v>
      </c>
    </row>
    <row r="33" spans="1:6" ht="15">
      <c r="A33" s="2">
        <v>10.5</v>
      </c>
      <c r="E33" s="2">
        <f t="shared" si="3"/>
        <v>2849.5197494545514</v>
      </c>
      <c r="F33" s="3">
        <v>670</v>
      </c>
    </row>
    <row r="34" spans="1:5" ht="15">
      <c r="A34" s="2">
        <v>11</v>
      </c>
      <c r="E34" s="2">
        <f t="shared" si="3"/>
        <v>2785.0666768836218</v>
      </c>
    </row>
    <row r="35" spans="1:6" ht="15">
      <c r="A35" s="2">
        <v>11.5</v>
      </c>
      <c r="E35" s="2">
        <f t="shared" si="3"/>
        <v>2722.2902579592837</v>
      </c>
      <c r="F35" s="3">
        <v>658</v>
      </c>
    </row>
    <row r="36" spans="1:6" ht="15">
      <c r="A36" s="2">
        <v>12</v>
      </c>
      <c r="E36" s="2">
        <f t="shared" si="3"/>
        <v>2661.1415972185596</v>
      </c>
      <c r="F36" s="3">
        <v>655</v>
      </c>
    </row>
    <row r="37" spans="1:6" ht="15">
      <c r="A37" s="2">
        <v>12.5</v>
      </c>
      <c r="E37" s="2">
        <f t="shared" si="3"/>
        <v>2601.573370890374</v>
      </c>
      <c r="F37" s="3">
        <v>636</v>
      </c>
    </row>
    <row r="38" spans="1:6" ht="15">
      <c r="A38" s="2">
        <v>13</v>
      </c>
      <c r="E38" s="2">
        <f t="shared" si="3"/>
        <v>2543.539771887098</v>
      </c>
      <c r="F38" s="3">
        <v>608</v>
      </c>
    </row>
    <row r="39" spans="1:5" ht="15">
      <c r="A39" s="2">
        <v>13.5</v>
      </c>
      <c r="E39" s="2">
        <f t="shared" si="3"/>
        <v>2486.9964568729597</v>
      </c>
    </row>
    <row r="40" spans="1:6" ht="15">
      <c r="A40" s="2">
        <v>14</v>
      </c>
      <c r="E40" s="2">
        <f t="shared" si="3"/>
        <v>2431.900495325318</v>
      </c>
      <c r="F40" s="3">
        <v>596</v>
      </c>
    </row>
    <row r="41" spans="1:5" ht="15">
      <c r="A41" s="2">
        <v>14.5</v>
      </c>
      <c r="E41" s="2">
        <f t="shared" si="3"/>
        <v>2378.2103205085286</v>
      </c>
    </row>
    <row r="42" spans="1:5" ht="15">
      <c r="A42" s="2">
        <v>15</v>
      </c>
      <c r="B42">
        <v>1.5475</v>
      </c>
      <c r="C42">
        <v>4.5</v>
      </c>
      <c r="D42">
        <f>B42*1500</f>
        <v>2321.25</v>
      </c>
      <c r="E42" s="2">
        <f aca="true" t="shared" si="4" ref="E42:E51">(2321.25)*EXP((4.5/100)*((15+273.15)^2)*((1/(A42+273.15))-(1/(15+273.15))))</f>
        <v>2321.25</v>
      </c>
    </row>
    <row r="43" spans="1:5" ht="15">
      <c r="A43" s="2">
        <v>15.5</v>
      </c>
      <c r="E43" s="2">
        <f t="shared" si="4"/>
        <v>2269.693517864368</v>
      </c>
    </row>
    <row r="44" spans="1:5" ht="15">
      <c r="A44" s="2">
        <v>16</v>
      </c>
      <c r="E44" s="2">
        <f t="shared" si="4"/>
        <v>2219.4545383567934</v>
      </c>
    </row>
    <row r="45" spans="1:5" ht="15">
      <c r="A45" s="2">
        <v>16.5</v>
      </c>
      <c r="E45" s="2">
        <f t="shared" si="4"/>
        <v>2170.4953068215577</v>
      </c>
    </row>
    <row r="46" spans="1:6" ht="15">
      <c r="A46" s="2">
        <v>17</v>
      </c>
      <c r="E46" s="2">
        <f t="shared" si="4"/>
        <v>2122.779261381116</v>
      </c>
      <c r="F46" s="3">
        <v>528</v>
      </c>
    </row>
    <row r="47" spans="1:6" ht="15">
      <c r="A47" s="2">
        <v>17.5</v>
      </c>
      <c r="E47" s="2">
        <f t="shared" si="4"/>
        <v>2076.270991897694</v>
      </c>
      <c r="F47" s="3">
        <v>520</v>
      </c>
    </row>
    <row r="48" spans="1:6" ht="15">
      <c r="A48" s="2">
        <v>18</v>
      </c>
      <c r="E48" s="2">
        <f t="shared" si="4"/>
        <v>2030.93620045821</v>
      </c>
      <c r="F48" s="3">
        <v>512</v>
      </c>
    </row>
    <row r="49" spans="1:6" ht="15">
      <c r="A49" s="2">
        <v>18.5</v>
      </c>
      <c r="E49" s="2">
        <f t="shared" si="4"/>
        <v>1986.7416633220366</v>
      </c>
      <c r="F49" s="3">
        <v>516</v>
      </c>
    </row>
    <row r="50" spans="1:5" ht="15">
      <c r="A50" s="2">
        <v>19</v>
      </c>
      <c r="E50" s="2">
        <f t="shared" si="4"/>
        <v>1943.6551942735537</v>
      </c>
    </row>
    <row r="51" spans="1:5" ht="15">
      <c r="A51" s="2">
        <v>19.5</v>
      </c>
      <c r="E51" s="2">
        <f t="shared" si="4"/>
        <v>1901.6456093239406</v>
      </c>
    </row>
    <row r="52" spans="1:6" ht="15">
      <c r="A52" s="2">
        <v>20</v>
      </c>
      <c r="B52">
        <v>1.2403</v>
      </c>
      <c r="C52">
        <v>4.4</v>
      </c>
      <c r="D52">
        <f>B52*1500</f>
        <v>1860.45</v>
      </c>
      <c r="E52" s="2">
        <f aca="true" t="shared" si="5" ref="E52:E61">(1860.45)*EXP((4.4/100)*((20+273.15)^2)*((1/(A52+273.15))-(1/(20+273.15))))</f>
        <v>1860.45</v>
      </c>
      <c r="F52" s="3">
        <v>480</v>
      </c>
    </row>
    <row r="53" spans="1:6" ht="15">
      <c r="A53" s="2">
        <v>20.5</v>
      </c>
      <c r="E53" s="2">
        <f t="shared" si="5"/>
        <v>1820.0352217439527</v>
      </c>
      <c r="F53" s="3">
        <v>484</v>
      </c>
    </row>
    <row r="54" spans="1:6" ht="15">
      <c r="A54" s="2">
        <v>21</v>
      </c>
      <c r="E54" s="2">
        <f t="shared" si="5"/>
        <v>1780.631323407834</v>
      </c>
      <c r="F54" s="3">
        <v>478</v>
      </c>
    </row>
    <row r="55" spans="1:5" ht="15">
      <c r="A55" s="2">
        <v>21.5</v>
      </c>
      <c r="E55" s="2">
        <f t="shared" si="5"/>
        <v>1742.2099364907683</v>
      </c>
    </row>
    <row r="56" spans="1:5" ht="15">
      <c r="A56" s="2">
        <v>22</v>
      </c>
      <c r="E56" s="2">
        <f t="shared" si="5"/>
        <v>1704.7435705325775</v>
      </c>
    </row>
    <row r="57" spans="1:6" ht="15">
      <c r="A57" s="2">
        <v>22.5</v>
      </c>
      <c r="E57" s="2">
        <f t="shared" si="5"/>
        <v>1668.2055835083193</v>
      </c>
      <c r="F57" s="3">
        <v>456</v>
      </c>
    </row>
    <row r="58" spans="1:6" ht="15">
      <c r="A58" s="2">
        <v>23</v>
      </c>
      <c r="E58" s="2">
        <f t="shared" si="5"/>
        <v>1632.5701533001125</v>
      </c>
      <c r="F58" s="3">
        <v>448</v>
      </c>
    </row>
    <row r="59" spans="1:6" ht="15">
      <c r="A59" s="2">
        <v>23.5</v>
      </c>
      <c r="E59" s="2">
        <f t="shared" si="5"/>
        <v>1597.8122502042347</v>
      </c>
      <c r="F59" s="3">
        <v>436</v>
      </c>
    </row>
    <row r="60" spans="1:5" ht="15">
      <c r="A60" s="2">
        <v>24</v>
      </c>
      <c r="E60" s="2">
        <f t="shared" si="5"/>
        <v>1563.9076104332426</v>
      </c>
    </row>
    <row r="61" spans="1:5" ht="15">
      <c r="A61" s="2">
        <v>24.5</v>
      </c>
      <c r="E61" s="2">
        <f t="shared" si="5"/>
        <v>1530.832710574561</v>
      </c>
    </row>
    <row r="62" spans="1:8" ht="15">
      <c r="A62" s="2">
        <v>25</v>
      </c>
      <c r="B62">
        <v>1</v>
      </c>
      <c r="C62">
        <v>4.3</v>
      </c>
      <c r="D62">
        <f>B62*1500</f>
        <v>1500</v>
      </c>
      <c r="E62" s="2">
        <f aca="true" t="shared" si="6" ref="E62:E71">(1500)*EXP((4.3/100)*((25+273.15)^2)*((1/(A62+273.15))-(1/(25+273.15))))</f>
        <v>1500</v>
      </c>
      <c r="H62" t="s">
        <v>44</v>
      </c>
    </row>
    <row r="63" spans="1:8" ht="15">
      <c r="A63" s="2">
        <v>25.5</v>
      </c>
      <c r="E63" s="2">
        <f t="shared" si="6"/>
        <v>1468.1470616645174</v>
      </c>
      <c r="H63" t="s">
        <v>45</v>
      </c>
    </row>
    <row r="64" spans="1:8" ht="15">
      <c r="A64" s="2">
        <v>26</v>
      </c>
      <c r="E64" s="2">
        <f t="shared" si="6"/>
        <v>1437.0736360796488</v>
      </c>
      <c r="H64" t="s">
        <v>46</v>
      </c>
    </row>
    <row r="65" spans="1:8" ht="15">
      <c r="A65" s="2">
        <v>26.5</v>
      </c>
      <c r="E65" s="2">
        <f t="shared" si="6"/>
        <v>1406.7583075393654</v>
      </c>
      <c r="H65" t="s">
        <v>47</v>
      </c>
    </row>
    <row r="66" spans="1:5" ht="15">
      <c r="A66" s="2">
        <v>27</v>
      </c>
      <c r="E66" s="2">
        <f t="shared" si="6"/>
        <v>1377.1803095354314</v>
      </c>
    </row>
    <row r="67" spans="1:5" ht="15">
      <c r="A67" s="2">
        <v>27.5</v>
      </c>
      <c r="E67" s="2">
        <f t="shared" si="6"/>
        <v>1348.3195033109816</v>
      </c>
    </row>
    <row r="68" spans="1:5" ht="15">
      <c r="A68" s="2">
        <v>28</v>
      </c>
      <c r="E68" s="2">
        <f t="shared" si="6"/>
        <v>1320.1563571789086</v>
      </c>
    </row>
    <row r="69" spans="1:5" ht="15">
      <c r="A69" s="2">
        <v>28.5</v>
      </c>
      <c r="E69" s="2">
        <f t="shared" si="6"/>
        <v>1292.6719265758356</v>
      </c>
    </row>
    <row r="70" spans="1:5" ht="15">
      <c r="A70" s="2">
        <v>29</v>
      </c>
      <c r="E70" s="2">
        <f t="shared" si="6"/>
        <v>1265.8478348236547</v>
      </c>
    </row>
    <row r="71" spans="1:5" ht="15">
      <c r="A71" s="2">
        <v>29.5</v>
      </c>
      <c r="E71" s="2">
        <f t="shared" si="6"/>
        <v>1239.6662545717177</v>
      </c>
    </row>
    <row r="72" spans="1:5" ht="15">
      <c r="A72" s="2">
        <v>30</v>
      </c>
      <c r="B72">
        <v>0.81104</v>
      </c>
      <c r="C72">
        <v>4.1</v>
      </c>
      <c r="D72">
        <f>B72*1500</f>
        <v>1216.56</v>
      </c>
      <c r="E72" s="2">
        <f aca="true" t="shared" si="7" ref="E72:E81">(1216.56)*EXP((4.1/100)*((30+273.15)^2)*((1/(A72+273.15))-(1/(30+273.15))))</f>
        <v>1216.56</v>
      </c>
    </row>
    <row r="73" spans="1:5" ht="15">
      <c r="A73" s="2">
        <v>30.5</v>
      </c>
      <c r="E73" s="2">
        <f t="shared" si="7"/>
        <v>1191.9146453378446</v>
      </c>
    </row>
    <row r="74" spans="1:5" ht="15">
      <c r="A74" s="2">
        <v>31</v>
      </c>
      <c r="E74" s="2">
        <f t="shared" si="7"/>
        <v>1167.847143740978</v>
      </c>
    </row>
    <row r="75" spans="1:5" ht="15">
      <c r="A75" s="2">
        <v>31.5</v>
      </c>
      <c r="E75" s="2">
        <f t="shared" si="7"/>
        <v>1144.3422414787663</v>
      </c>
    </row>
    <row r="76" spans="1:5" ht="15">
      <c r="A76" s="2">
        <v>32</v>
      </c>
      <c r="E76" s="2">
        <f t="shared" si="7"/>
        <v>1121.3851300493197</v>
      </c>
    </row>
    <row r="77" spans="1:5" ht="15">
      <c r="A77" s="2">
        <v>32.5</v>
      </c>
      <c r="E77" s="2">
        <f t="shared" si="7"/>
        <v>1098.961431994289</v>
      </c>
    </row>
    <row r="78" spans="1:5" ht="15">
      <c r="A78" s="2">
        <v>33</v>
      </c>
      <c r="E78" s="2">
        <f t="shared" si="7"/>
        <v>1077.0571872021724</v>
      </c>
    </row>
    <row r="79" spans="1:5" ht="15">
      <c r="A79" s="2">
        <v>33.5</v>
      </c>
      <c r="E79" s="2">
        <f t="shared" si="7"/>
        <v>1055.6588396821242</v>
      </c>
    </row>
    <row r="80" spans="1:5" ht="15">
      <c r="A80" s="2">
        <v>34</v>
      </c>
      <c r="E80" s="2">
        <f t="shared" si="7"/>
        <v>1034.7532247908925</v>
      </c>
    </row>
    <row r="81" spans="1:6" ht="15">
      <c r="A81" s="2">
        <v>34.5</v>
      </c>
      <c r="E81" s="2">
        <f t="shared" si="7"/>
        <v>1014.3275568962512</v>
      </c>
      <c r="F81" s="3">
        <v>302</v>
      </c>
    </row>
    <row r="82" spans="1:5" ht="15">
      <c r="A82" s="2">
        <v>35</v>
      </c>
      <c r="B82">
        <v>0.66146</v>
      </c>
      <c r="C82">
        <v>4</v>
      </c>
      <c r="D82">
        <f>B82*1500</f>
        <v>992.19</v>
      </c>
      <c r="E82" s="2">
        <f aca="true" t="shared" si="8" ref="E82:E91">(992.19)*EXP((4/100)*((35+273.15)^2)*((1/(A82+273.15))-(1/(35+273.15))))</f>
        <v>992.19</v>
      </c>
    </row>
    <row r="83" spans="1:5" ht="15">
      <c r="A83" s="2">
        <v>35.5</v>
      </c>
      <c r="E83" s="2">
        <f t="shared" si="8"/>
        <v>972.5748317630494</v>
      </c>
    </row>
    <row r="84" spans="1:5" ht="15">
      <c r="A84" s="2">
        <v>36</v>
      </c>
      <c r="E84" s="2">
        <f t="shared" si="8"/>
        <v>953.4090244134187</v>
      </c>
    </row>
    <row r="85" spans="1:5" ht="15">
      <c r="A85" s="2">
        <v>36.5</v>
      </c>
      <c r="E85" s="2">
        <f t="shared" si="8"/>
        <v>934.6809788140629</v>
      </c>
    </row>
    <row r="86" spans="1:5" ht="15">
      <c r="A86" s="2">
        <v>37</v>
      </c>
      <c r="E86" s="2">
        <f t="shared" si="8"/>
        <v>916.3794270846753</v>
      </c>
    </row>
    <row r="87" spans="1:5" ht="15">
      <c r="A87" s="2">
        <v>37.5</v>
      </c>
      <c r="E87" s="2">
        <f t="shared" si="8"/>
        <v>898.493422270407</v>
      </c>
    </row>
    <row r="88" spans="1:5" ht="15">
      <c r="A88" s="2">
        <v>38</v>
      </c>
      <c r="E88" s="2">
        <f t="shared" si="8"/>
        <v>881.0123283590189</v>
      </c>
    </row>
    <row r="89" spans="1:5" ht="15">
      <c r="A89" s="2">
        <v>38.5</v>
      </c>
      <c r="E89" s="2">
        <f t="shared" si="8"/>
        <v>863.9258106338441</v>
      </c>
    </row>
    <row r="90" spans="1:5" ht="15">
      <c r="A90" s="2">
        <v>39</v>
      </c>
      <c r="E90" s="2">
        <f t="shared" si="8"/>
        <v>847.2238263504624</v>
      </c>
    </row>
    <row r="91" spans="1:5" ht="15">
      <c r="A91" s="2">
        <v>39.5</v>
      </c>
      <c r="E91" s="2">
        <f t="shared" si="8"/>
        <v>830.8966157253925</v>
      </c>
    </row>
    <row r="92" spans="1:5" ht="15">
      <c r="A92" s="2">
        <v>40</v>
      </c>
      <c r="B92">
        <v>0.54254</v>
      </c>
      <c r="C92">
        <v>3.9</v>
      </c>
      <c r="D92">
        <f>B92*1500</f>
        <v>813.8100000000001</v>
      </c>
      <c r="E92" s="2">
        <f aca="true" t="shared" si="9" ref="E92:E101">(813.81)*EXP((3.9/100)*((40+273.15)^2)*((1/(A92+273.15))-(1/(40+273.15))))</f>
        <v>813.81</v>
      </c>
    </row>
    <row r="93" spans="1:5" ht="15">
      <c r="A93" s="2">
        <v>40.5</v>
      </c>
      <c r="E93" s="2">
        <f t="shared" si="9"/>
        <v>798.1192394272736</v>
      </c>
    </row>
    <row r="94" spans="1:5" ht="15">
      <c r="A94" s="2">
        <v>41</v>
      </c>
      <c r="E94" s="2">
        <f t="shared" si="9"/>
        <v>782.779516363547</v>
      </c>
    </row>
    <row r="95" spans="1:5" ht="15">
      <c r="A95" s="2">
        <v>41.5</v>
      </c>
      <c r="E95" s="2">
        <f t="shared" si="9"/>
        <v>767.7819739978671</v>
      </c>
    </row>
    <row r="96" spans="1:5" ht="15">
      <c r="A96" s="2">
        <v>42</v>
      </c>
      <c r="E96" s="2">
        <f t="shared" si="9"/>
        <v>753.1180029170924</v>
      </c>
    </row>
    <row r="97" spans="1:5" ht="15">
      <c r="A97" s="2">
        <v>42.5</v>
      </c>
      <c r="E97" s="2">
        <f t="shared" si="9"/>
        <v>738.7792335551624</v>
      </c>
    </row>
    <row r="98" spans="1:5" ht="15">
      <c r="A98" s="2">
        <v>43</v>
      </c>
      <c r="E98" s="2">
        <f t="shared" si="9"/>
        <v>724.7575288916689</v>
      </c>
    </row>
    <row r="99" spans="1:5" ht="15">
      <c r="A99" s="2">
        <v>43.5</v>
      </c>
      <c r="E99" s="2">
        <f t="shared" si="9"/>
        <v>711.0449773909065</v>
      </c>
    </row>
    <row r="100" spans="1:5" ht="15">
      <c r="A100" s="2">
        <v>44</v>
      </c>
      <c r="E100" s="2">
        <f t="shared" si="9"/>
        <v>697.6338861728838</v>
      </c>
    </row>
    <row r="101" spans="1:5" ht="15">
      <c r="A101" s="2">
        <v>44.5</v>
      </c>
      <c r="E101" s="2">
        <f t="shared" si="9"/>
        <v>684.5167744081292</v>
      </c>
    </row>
    <row r="102" spans="1:5" ht="15">
      <c r="A102" s="2">
        <v>45</v>
      </c>
      <c r="B102">
        <v>0.44727</v>
      </c>
      <c r="C102">
        <v>3.8</v>
      </c>
      <c r="D102">
        <f>B102*1500</f>
        <v>670.905</v>
      </c>
      <c r="E102" s="2">
        <f aca="true" t="shared" si="10" ref="E102:E111">(670.905)*EXP((3.8/100)*((45+273.15)^2)*((1/(A102+273.15))-(1/(45+273.15))))</f>
        <v>670.905</v>
      </c>
    </row>
    <row r="103" spans="1:5" ht="15">
      <c r="A103" s="2">
        <v>45.5</v>
      </c>
      <c r="E103" s="2">
        <f t="shared" si="10"/>
        <v>658.2977657451142</v>
      </c>
    </row>
    <row r="104" spans="1:5" ht="15">
      <c r="A104" s="2">
        <v>46</v>
      </c>
      <c r="E104" s="2">
        <f t="shared" si="10"/>
        <v>645.9658337721672</v>
      </c>
    </row>
    <row r="105" spans="1:5" ht="15">
      <c r="A105" s="2">
        <v>46.5</v>
      </c>
      <c r="E105" s="2">
        <f t="shared" si="10"/>
        <v>633.9024176882903</v>
      </c>
    </row>
    <row r="106" spans="1:5" ht="15">
      <c r="A106" s="2">
        <v>47</v>
      </c>
      <c r="E106" s="2">
        <f t="shared" si="10"/>
        <v>622.1009164433581</v>
      </c>
    </row>
    <row r="107" spans="1:5" ht="15">
      <c r="A107" s="2">
        <v>47.5</v>
      </c>
      <c r="E107" s="2">
        <f t="shared" si="10"/>
        <v>610.554908796084</v>
      </c>
    </row>
    <row r="108" spans="1:5" ht="15">
      <c r="A108" s="2">
        <v>48</v>
      </c>
      <c r="E108" s="2">
        <f t="shared" si="10"/>
        <v>599.2581479589444</v>
      </c>
    </row>
    <row r="109" spans="1:5" ht="15">
      <c r="A109" s="2">
        <v>48.5</v>
      </c>
      <c r="E109" s="2">
        <f t="shared" si="10"/>
        <v>588.2045564157287</v>
      </c>
    </row>
    <row r="110" spans="1:5" ht="15">
      <c r="A110" s="2">
        <v>49</v>
      </c>
      <c r="E110" s="2">
        <f t="shared" si="10"/>
        <v>577.3882209057331</v>
      </c>
    </row>
    <row r="111" spans="1:5" ht="15">
      <c r="A111" s="2">
        <v>49.5</v>
      </c>
      <c r="E111" s="2">
        <f t="shared" si="10"/>
        <v>566.8033875688534</v>
      </c>
    </row>
    <row r="112" spans="1:5" ht="15">
      <c r="A112" s="2">
        <v>50</v>
      </c>
      <c r="B112">
        <v>0.37067</v>
      </c>
      <c r="C112">
        <v>3.7</v>
      </c>
      <c r="D112">
        <f>B112*1500</f>
        <v>556.005</v>
      </c>
      <c r="E112" s="2">
        <f aca="true" t="shared" si="11" ref="E112:E121">(556.005)*EXP((3.7/100)*((50+273.15)^2)*((1/(A112+273.15))-(1/(50+273.15))))</f>
        <v>556.005</v>
      </c>
    </row>
    <row r="113" spans="1:5" ht="15">
      <c r="A113" s="2">
        <v>50.5</v>
      </c>
      <c r="E113" s="2">
        <f t="shared" si="11"/>
        <v>545.8290695352715</v>
      </c>
    </row>
    <row r="114" spans="1:5" ht="15">
      <c r="A114" s="2">
        <v>51</v>
      </c>
      <c r="E114" s="2">
        <f t="shared" si="11"/>
        <v>535.8699128469503</v>
      </c>
    </row>
    <row r="115" spans="1:5" ht="15">
      <c r="A115" s="2">
        <v>51.5</v>
      </c>
      <c r="E115" s="2">
        <f t="shared" si="11"/>
        <v>526.1223114695587</v>
      </c>
    </row>
    <row r="116" spans="1:5" ht="15">
      <c r="A116" s="2">
        <v>52</v>
      </c>
      <c r="E116" s="2">
        <f t="shared" si="11"/>
        <v>516.5811862298469</v>
      </c>
    </row>
    <row r="117" spans="1:5" ht="15">
      <c r="A117" s="2">
        <v>52.5</v>
      </c>
      <c r="E117" s="2">
        <f t="shared" si="11"/>
        <v>507.2415931795781</v>
      </c>
    </row>
    <row r="118" spans="1:5" ht="15">
      <c r="A118" s="2">
        <v>53</v>
      </c>
      <c r="E118" s="2">
        <f t="shared" si="11"/>
        <v>498.0987196569287</v>
      </c>
    </row>
    <row r="119" spans="1:5" ht="15">
      <c r="A119" s="2">
        <v>53.5</v>
      </c>
      <c r="E119" s="2">
        <f t="shared" si="11"/>
        <v>489.14788047209953</v>
      </c>
    </row>
    <row r="120" spans="1:5" ht="15">
      <c r="A120" s="2">
        <v>54</v>
      </c>
      <c r="E120" s="2">
        <f t="shared" si="11"/>
        <v>480.3845142129621</v>
      </c>
    </row>
    <row r="121" spans="1:5" ht="15">
      <c r="A121" s="2">
        <v>54.5</v>
      </c>
      <c r="E121" s="2">
        <f t="shared" si="11"/>
        <v>471.80417966666204</v>
      </c>
    </row>
    <row r="122" spans="1:5" ht="15">
      <c r="A122" s="2">
        <v>55</v>
      </c>
      <c r="B122">
        <v>0.30865</v>
      </c>
      <c r="C122">
        <v>3.6</v>
      </c>
      <c r="D122">
        <f>B122*1500</f>
        <v>462.97499999999997</v>
      </c>
      <c r="E122" s="2">
        <f aca="true" t="shared" si="12" ref="E122:E131">(462.975)*EXP((3.6/100)*((55+273.15)^2)*((1/(A122+273.15))-(1/(55+273.15))))</f>
        <v>462.975</v>
      </c>
    </row>
    <row r="123" spans="1:5" ht="15">
      <c r="A123" s="2">
        <v>55.5</v>
      </c>
      <c r="E123" s="2">
        <f t="shared" si="12"/>
        <v>454.72845641332304</v>
      </c>
    </row>
    <row r="124" spans="1:5" ht="15">
      <c r="A124" s="2">
        <v>56</v>
      </c>
      <c r="E124" s="2">
        <f t="shared" si="12"/>
        <v>446.6531888363114</v>
      </c>
    </row>
    <row r="125" spans="1:5" ht="15">
      <c r="A125" s="2">
        <v>56.5</v>
      </c>
      <c r="E125" s="2">
        <f t="shared" si="12"/>
        <v>438.745172600895</v>
      </c>
    </row>
    <row r="126" spans="1:5" ht="15">
      <c r="A126" s="2">
        <v>57</v>
      </c>
      <c r="E126" s="2">
        <f t="shared" si="12"/>
        <v>431.00048798868886</v>
      </c>
    </row>
    <row r="127" spans="1:5" ht="15">
      <c r="A127" s="2">
        <v>57.5</v>
      </c>
      <c r="E127" s="2">
        <f t="shared" si="12"/>
        <v>423.41531723524395</v>
      </c>
    </row>
    <row r="128" spans="1:5" ht="15">
      <c r="A128" s="2">
        <v>58</v>
      </c>
      <c r="E128" s="2">
        <f t="shared" si="12"/>
        <v>415.9859416269504</v>
      </c>
    </row>
    <row r="129" spans="1:5" ht="15">
      <c r="A129" s="2">
        <v>58.5</v>
      </c>
      <c r="E129" s="2">
        <f t="shared" si="12"/>
        <v>408.70873868749925</v>
      </c>
    </row>
    <row r="130" spans="1:5" ht="15">
      <c r="A130" s="2">
        <v>59</v>
      </c>
      <c r="E130" s="2">
        <f t="shared" si="12"/>
        <v>401.5801794509491</v>
      </c>
    </row>
    <row r="131" spans="1:5" ht="15">
      <c r="A131" s="2">
        <v>59.5</v>
      </c>
      <c r="E131" s="2">
        <f t="shared" si="12"/>
        <v>394.59682581852326</v>
      </c>
    </row>
    <row r="132" spans="1:5" ht="15">
      <c r="A132" s="2">
        <v>60</v>
      </c>
      <c r="B132">
        <v>0.25825</v>
      </c>
      <c r="C132">
        <v>3.5</v>
      </c>
      <c r="D132">
        <f>B132*1500</f>
        <v>387.37499999999994</v>
      </c>
      <c r="E132" s="2">
        <f aca="true" t="shared" si="13" ref="E132:E141">(387.375)*EXP((3.5/100)*((60+273.15)^2)*((1/(A132+273.15))-(1/(60+273.15))))</f>
        <v>387.375</v>
      </c>
    </row>
    <row r="133" spans="1:5" ht="15">
      <c r="A133" s="2">
        <v>60.5</v>
      </c>
      <c r="E133" s="2">
        <f t="shared" si="13"/>
        <v>380.6648926294669</v>
      </c>
    </row>
    <row r="134" spans="1:5" ht="15">
      <c r="A134" s="2">
        <v>61</v>
      </c>
      <c r="E134" s="2">
        <f t="shared" si="13"/>
        <v>374.0905795819933</v>
      </c>
    </row>
    <row r="135" spans="1:5" ht="15">
      <c r="A135" s="2">
        <v>61.5</v>
      </c>
      <c r="E135" s="2">
        <f t="shared" si="13"/>
        <v>367.648947768738</v>
      </c>
    </row>
    <row r="136" spans="1:5" ht="15">
      <c r="A136" s="2">
        <v>62</v>
      </c>
      <c r="E136" s="2">
        <f t="shared" si="13"/>
        <v>361.33696337266844</v>
      </c>
    </row>
    <row r="137" spans="1:5" ht="15">
      <c r="A137" s="2">
        <v>62.5</v>
      </c>
      <c r="E137" s="2">
        <f t="shared" si="13"/>
        <v>355.1516696373508</v>
      </c>
    </row>
    <row r="138" spans="1:5" ht="15">
      <c r="A138" s="2">
        <v>63</v>
      </c>
      <c r="E138" s="2">
        <f t="shared" si="13"/>
        <v>349.0901847226078</v>
      </c>
    </row>
    <row r="139" spans="1:5" ht="15">
      <c r="A139" s="2">
        <v>63.5</v>
      </c>
      <c r="E139" s="2">
        <f t="shared" si="13"/>
        <v>343.149699624865</v>
      </c>
    </row>
    <row r="140" spans="1:6" ht="15">
      <c r="A140" s="2">
        <v>64</v>
      </c>
      <c r="E140" s="2">
        <f t="shared" si="13"/>
        <v>337.32747616009067</v>
      </c>
      <c r="F140" s="3">
        <v>136</v>
      </c>
    </row>
    <row r="141" spans="1:5" ht="15">
      <c r="A141" s="2">
        <v>64.5</v>
      </c>
      <c r="E141" s="2">
        <f t="shared" si="13"/>
        <v>331.6208450072989</v>
      </c>
    </row>
    <row r="142" spans="1:5" ht="15">
      <c r="A142" s="2">
        <v>65</v>
      </c>
      <c r="B142">
        <v>0.21707</v>
      </c>
      <c r="C142">
        <v>3.4</v>
      </c>
      <c r="D142">
        <f>B142*1500</f>
        <v>325.605</v>
      </c>
      <c r="E142" s="2">
        <f aca="true" t="shared" si="14" ref="E142:E151">(325.605)*EXP((3.4/100)*((65+273.15)^2)*((1/(A142+273.15))-(1/(65+273.15))))</f>
        <v>325.605</v>
      </c>
    </row>
    <row r="143" spans="1:5" ht="15">
      <c r="A143" s="2">
        <v>65.5</v>
      </c>
      <c r="E143" s="2">
        <f t="shared" si="14"/>
        <v>320.12453435181567</v>
      </c>
    </row>
    <row r="144" spans="1:5" ht="15">
      <c r="A144" s="2">
        <v>66</v>
      </c>
      <c r="E144" s="2">
        <f t="shared" si="14"/>
        <v>314.75206727784735</v>
      </c>
    </row>
    <row r="145" spans="1:5" ht="15">
      <c r="A145" s="2">
        <v>66.5</v>
      </c>
      <c r="E145" s="2">
        <f t="shared" si="14"/>
        <v>309.485184591933</v>
      </c>
    </row>
    <row r="146" spans="1:5" ht="15">
      <c r="A146" s="2">
        <v>67</v>
      </c>
      <c r="E146" s="2">
        <f t="shared" si="14"/>
        <v>304.3215321108219</v>
      </c>
    </row>
    <row r="147" spans="1:5" ht="15">
      <c r="A147" s="2">
        <v>67.5</v>
      </c>
      <c r="E147" s="2">
        <f t="shared" si="14"/>
        <v>299.25881401927074</v>
      </c>
    </row>
    <row r="148" spans="1:5" ht="15">
      <c r="A148" s="2">
        <v>68</v>
      </c>
      <c r="E148" s="2">
        <f t="shared" si="14"/>
        <v>294.2947912834661</v>
      </c>
    </row>
    <row r="149" spans="1:5" ht="15">
      <c r="A149" s="2">
        <v>68.5</v>
      </c>
      <c r="E149" s="2">
        <f t="shared" si="14"/>
        <v>289.4272801112272</v>
      </c>
    </row>
    <row r="150" spans="1:5" ht="15">
      <c r="A150" s="2">
        <v>69</v>
      </c>
      <c r="E150" s="2">
        <f t="shared" si="14"/>
        <v>284.65415045750945</v>
      </c>
    </row>
    <row r="151" spans="1:5" ht="15">
      <c r="A151" s="2">
        <v>69.5</v>
      </c>
      <c r="E151" s="2">
        <f t="shared" si="14"/>
        <v>279.97332457377706</v>
      </c>
    </row>
    <row r="152" spans="1:5" ht="15">
      <c r="A152" s="2">
        <v>70</v>
      </c>
      <c r="B152">
        <v>0.18323</v>
      </c>
      <c r="C152">
        <v>3.3</v>
      </c>
      <c r="D152">
        <f>B152*1500</f>
        <v>274.845</v>
      </c>
      <c r="E152" s="2">
        <f aca="true" t="shared" si="15" ref="E152:E161">(274.845)*EXP((3.3/100)*((70+273.15)^2)*((1/(A152+273.15))-(1/(70+273.15))))</f>
        <v>274.845</v>
      </c>
    </row>
    <row r="153" spans="1:5" ht="15">
      <c r="A153" s="2">
        <v>70.5</v>
      </c>
      <c r="E153" s="2">
        <f t="shared" si="15"/>
        <v>270.35375614898044</v>
      </c>
    </row>
    <row r="154" spans="1:5" ht="15">
      <c r="A154" s="2">
        <v>71</v>
      </c>
      <c r="E154" s="2">
        <f t="shared" si="15"/>
        <v>265.9486355823079</v>
      </c>
    </row>
    <row r="155" spans="1:5" ht="15">
      <c r="A155" s="2">
        <v>71.5</v>
      </c>
      <c r="E155" s="2">
        <f t="shared" si="15"/>
        <v>261.6277621423896</v>
      </c>
    </row>
    <row r="156" spans="1:5" ht="15">
      <c r="A156" s="2">
        <v>72</v>
      </c>
      <c r="E156" s="2">
        <f t="shared" si="15"/>
        <v>257.38930516327275</v>
      </c>
    </row>
    <row r="157" spans="1:5" ht="15">
      <c r="A157" s="2">
        <v>72.5</v>
      </c>
      <c r="E157" s="2">
        <f t="shared" si="15"/>
        <v>253.23147826041085</v>
      </c>
    </row>
    <row r="158" spans="1:5" ht="15">
      <c r="A158" s="2">
        <v>73</v>
      </c>
      <c r="E158" s="2">
        <f t="shared" si="15"/>
        <v>249.15253815537153</v>
      </c>
    </row>
    <row r="159" spans="1:5" ht="15">
      <c r="A159" s="2">
        <v>73.5</v>
      </c>
      <c r="E159" s="2">
        <f t="shared" si="15"/>
        <v>245.15078353441137</v>
      </c>
    </row>
    <row r="160" spans="1:5" ht="15">
      <c r="A160" s="2">
        <v>74</v>
      </c>
      <c r="E160" s="2">
        <f t="shared" si="15"/>
        <v>241.22455393986056</v>
      </c>
    </row>
    <row r="161" spans="1:5" ht="15">
      <c r="A161" s="2">
        <v>74.5</v>
      </c>
      <c r="E161" s="2">
        <f t="shared" si="15"/>
        <v>237.37222869330014</v>
      </c>
    </row>
    <row r="162" spans="1:5" ht="15">
      <c r="A162" s="2">
        <v>75</v>
      </c>
      <c r="B162">
        <v>0.15535</v>
      </c>
      <c r="C162">
        <v>3.3</v>
      </c>
      <c r="D162">
        <f>B162*1500</f>
        <v>233.02499999999998</v>
      </c>
      <c r="E162" s="2">
        <f aca="true" t="shared" si="16" ref="E162:E171">(233.025)*EXP((3.3/100)*((75+273.15)^2)*((1/(A162+273.15))-(1/(75+273.15))))</f>
        <v>233.025</v>
      </c>
    </row>
    <row r="163" spans="1:5" ht="15">
      <c r="A163" s="2">
        <v>75.5</v>
      </c>
      <c r="E163" s="2">
        <f t="shared" si="16"/>
        <v>229.21705811258755</v>
      </c>
    </row>
    <row r="164" spans="1:5" ht="15">
      <c r="A164" s="2">
        <v>76</v>
      </c>
      <c r="E164" s="2">
        <f t="shared" si="16"/>
        <v>225.48198332745883</v>
      </c>
    </row>
    <row r="165" spans="1:5" ht="15">
      <c r="A165" s="2">
        <v>76.5</v>
      </c>
      <c r="E165" s="2">
        <f t="shared" si="16"/>
        <v>221.81819372331876</v>
      </c>
    </row>
    <row r="166" spans="1:5" ht="15">
      <c r="A166" s="2">
        <v>77</v>
      </c>
      <c r="E166" s="2">
        <f t="shared" si="16"/>
        <v>218.2241455677714</v>
      </c>
    </row>
    <row r="167" spans="1:5" ht="15">
      <c r="A167" s="2">
        <v>77.5</v>
      </c>
      <c r="E167" s="2">
        <f t="shared" si="16"/>
        <v>214.6983323065532</v>
      </c>
    </row>
    <row r="168" spans="1:5" ht="15">
      <c r="A168" s="2">
        <v>78</v>
      </c>
      <c r="E168" s="2">
        <f t="shared" si="16"/>
        <v>211.23928358178975</v>
      </c>
    </row>
    <row r="169" spans="1:5" ht="15">
      <c r="A169" s="2">
        <v>78.5</v>
      </c>
      <c r="E169" s="2">
        <f t="shared" si="16"/>
        <v>207.84556427837458</v>
      </c>
    </row>
    <row r="170" spans="1:5" ht="15">
      <c r="A170" s="2">
        <v>79</v>
      </c>
      <c r="E170" s="2">
        <f t="shared" si="16"/>
        <v>204.51577359760986</v>
      </c>
    </row>
    <row r="171" spans="1:5" ht="15">
      <c r="A171" s="2">
        <v>79.5</v>
      </c>
      <c r="E171" s="2">
        <f t="shared" si="16"/>
        <v>201.2485441572645</v>
      </c>
    </row>
    <row r="172" spans="1:5" ht="15">
      <c r="A172" s="2">
        <v>80</v>
      </c>
      <c r="B172">
        <v>0.13223</v>
      </c>
      <c r="C172">
        <v>3.2</v>
      </c>
      <c r="D172">
        <f>B172*1500</f>
        <v>198.34499999999997</v>
      </c>
      <c r="E172" s="2">
        <f aca="true" t="shared" si="17" ref="E172:E181">(198.345)*EXP((3.2/100)*((80+273.15)^2)*((1/(A172+273.15))-(1/(80+273.15))))</f>
        <v>198.345</v>
      </c>
    </row>
    <row r="173" spans="1:5" ht="15">
      <c r="A173" s="2">
        <v>80.5</v>
      </c>
      <c r="E173" s="2">
        <f t="shared" si="17"/>
        <v>195.20114893761775</v>
      </c>
    </row>
    <row r="174" spans="1:5" ht="15">
      <c r="A174" s="2">
        <v>81</v>
      </c>
      <c r="E174" s="2">
        <f t="shared" si="17"/>
        <v>192.1157962824015</v>
      </c>
    </row>
    <row r="175" spans="1:5" ht="15">
      <c r="A175" s="2">
        <v>81.5</v>
      </c>
      <c r="E175" s="2">
        <f t="shared" si="17"/>
        <v>189.08770513124128</v>
      </c>
    </row>
    <row r="176" spans="1:5" ht="15">
      <c r="A176" s="2">
        <v>82</v>
      </c>
      <c r="E176" s="2">
        <f t="shared" si="17"/>
        <v>186.11566769690688</v>
      </c>
    </row>
    <row r="177" spans="1:5" ht="15">
      <c r="A177" s="2">
        <v>82.5</v>
      </c>
      <c r="E177" s="2">
        <f t="shared" si="17"/>
        <v>183.1985045559502</v>
      </c>
    </row>
    <row r="178" spans="1:5" ht="15">
      <c r="A178" s="2">
        <v>83</v>
      </c>
      <c r="E178" s="2">
        <f t="shared" si="17"/>
        <v>180.33506391769816</v>
      </c>
    </row>
    <row r="179" spans="1:5" ht="15">
      <c r="A179" s="2">
        <v>83.5</v>
      </c>
      <c r="E179" s="2">
        <f t="shared" si="17"/>
        <v>177.524220913701</v>
      </c>
    </row>
    <row r="180" spans="1:5" ht="15">
      <c r="A180" s="2">
        <v>84</v>
      </c>
      <c r="E180" s="2">
        <f t="shared" si="17"/>
        <v>174.76487690701666</v>
      </c>
    </row>
    <row r="181" spans="1:5" ht="15">
      <c r="A181" s="2">
        <v>84.5</v>
      </c>
      <c r="E181" s="2">
        <f t="shared" si="17"/>
        <v>172.0559588207386</v>
      </c>
    </row>
    <row r="182" spans="1:5" ht="15">
      <c r="A182" s="2">
        <v>85</v>
      </c>
      <c r="B182">
        <v>0.11302</v>
      </c>
      <c r="C182">
        <v>3.1</v>
      </c>
      <c r="D182">
        <f>B182*1500</f>
        <v>169.53</v>
      </c>
      <c r="E182" s="2">
        <f aca="true" t="shared" si="18" ref="E182:E191">(169.53)*EXP((3.1/100)*((85+273.15)^2)*((1/(A182+273.15))-(1/(85+273.15))))</f>
        <v>169.53</v>
      </c>
    </row>
    <row r="183" spans="1:5" ht="15">
      <c r="A183" s="2">
        <v>85.5</v>
      </c>
      <c r="E183" s="2">
        <f t="shared" si="18"/>
        <v>166.92615201628857</v>
      </c>
    </row>
    <row r="184" spans="1:5" ht="15">
      <c r="A184" s="2">
        <v>86</v>
      </c>
      <c r="E184" s="2">
        <f t="shared" si="18"/>
        <v>164.36938081964453</v>
      </c>
    </row>
    <row r="185" spans="1:5" ht="15">
      <c r="A185" s="2">
        <v>86.5</v>
      </c>
      <c r="E185" s="2">
        <f t="shared" si="18"/>
        <v>161.85871755490479</v>
      </c>
    </row>
    <row r="186" spans="1:5" ht="15">
      <c r="A186" s="2">
        <v>87</v>
      </c>
      <c r="E186" s="2">
        <f t="shared" si="18"/>
        <v>159.3932155925313</v>
      </c>
    </row>
    <row r="187" spans="1:5" ht="15">
      <c r="A187" s="2">
        <v>87.5</v>
      </c>
      <c r="E187" s="2">
        <f t="shared" si="18"/>
        <v>156.9719499685758</v>
      </c>
    </row>
    <row r="188" spans="1:5" ht="15">
      <c r="A188" s="2">
        <v>88</v>
      </c>
      <c r="E188" s="2">
        <f t="shared" si="18"/>
        <v>154.59401683997575</v>
      </c>
    </row>
    <row r="189" spans="1:5" ht="15">
      <c r="A189" s="2">
        <v>88.5</v>
      </c>
      <c r="E189" s="2">
        <f t="shared" si="18"/>
        <v>152.25853295473146</v>
      </c>
    </row>
    <row r="190" spans="1:5" ht="15">
      <c r="A190" s="2">
        <v>89</v>
      </c>
      <c r="E190" s="2">
        <f t="shared" si="18"/>
        <v>149.96463513652452</v>
      </c>
    </row>
    <row r="191" spans="1:5" ht="15">
      <c r="A191" s="2">
        <v>89.5</v>
      </c>
      <c r="E191" s="2">
        <f t="shared" si="18"/>
        <v>147.71147978335168</v>
      </c>
    </row>
    <row r="192" spans="1:5" ht="15">
      <c r="A192" s="2">
        <v>90</v>
      </c>
      <c r="B192">
        <v>0.096951</v>
      </c>
      <c r="C192">
        <v>3</v>
      </c>
      <c r="D192">
        <f>B192*1500</f>
        <v>145.4265</v>
      </c>
      <c r="E192" s="2">
        <f aca="true" t="shared" si="19" ref="E192:E201">(145.4265)*EXP((3/100)*((90+273.15)^2)*((1/(A192+273.15))-(1/(90+273.15))))</f>
        <v>145.4265</v>
      </c>
    </row>
    <row r="193" spans="1:5" ht="15">
      <c r="A193" s="2">
        <v>90.5</v>
      </c>
      <c r="E193" s="2">
        <f t="shared" si="19"/>
        <v>143.26433617034715</v>
      </c>
    </row>
    <row r="194" spans="1:5" ht="15">
      <c r="A194" s="2">
        <v>91</v>
      </c>
      <c r="E194" s="2">
        <f t="shared" si="19"/>
        <v>141.14012454188034</v>
      </c>
    </row>
    <row r="195" spans="1:5" ht="15">
      <c r="A195" s="2">
        <v>91.5</v>
      </c>
      <c r="E195" s="2">
        <f t="shared" si="19"/>
        <v>139.05310539208412</v>
      </c>
    </row>
    <row r="196" spans="1:5" ht="15">
      <c r="A196" s="2">
        <v>92</v>
      </c>
      <c r="E196" s="2">
        <f t="shared" si="19"/>
        <v>137.0025359728859</v>
      </c>
    </row>
    <row r="197" spans="1:5" ht="15">
      <c r="A197" s="2">
        <v>92.5</v>
      </c>
      <c r="E197" s="2">
        <f t="shared" si="19"/>
        <v>134.98769009364457</v>
      </c>
    </row>
    <row r="198" spans="1:5" ht="15">
      <c r="A198" s="2">
        <v>93</v>
      </c>
      <c r="E198" s="2">
        <f t="shared" si="19"/>
        <v>133.00785771528138</v>
      </c>
    </row>
    <row r="199" spans="1:5" ht="15">
      <c r="A199" s="2">
        <v>93.5</v>
      </c>
      <c r="E199" s="2">
        <f t="shared" si="19"/>
        <v>131.06234455522778</v>
      </c>
    </row>
    <row r="200" spans="1:5" ht="15">
      <c r="A200" s="2">
        <v>94</v>
      </c>
      <c r="E200" s="2">
        <f t="shared" si="19"/>
        <v>129.15047170288088</v>
      </c>
    </row>
    <row r="201" spans="1:5" ht="15">
      <c r="A201" s="2">
        <v>94.5</v>
      </c>
      <c r="E201" s="2">
        <f t="shared" si="19"/>
        <v>127.27157524526763</v>
      </c>
    </row>
    <row r="202" spans="1:5" ht="15">
      <c r="A202" s="2">
        <v>95</v>
      </c>
      <c r="B202">
        <v>0.083487</v>
      </c>
      <c r="C202">
        <v>3</v>
      </c>
      <c r="D202">
        <f>B202*1500</f>
        <v>125.2305</v>
      </c>
      <c r="E202" s="2">
        <f aca="true" t="shared" si="20" ref="E202:E211">(125.2305)*EXP((3/100)*((95+273.15)^2)*((1/(A202+273.15))-(1/(95+273.15))))</f>
        <v>125.2305</v>
      </c>
    </row>
    <row r="203" spans="1:5" ht="15">
      <c r="A203" s="2">
        <v>95.5</v>
      </c>
      <c r="E203" s="2">
        <f t="shared" si="20"/>
        <v>123.36857059884015</v>
      </c>
    </row>
    <row r="204" spans="1:5" ht="15">
      <c r="A204" s="2">
        <v>96</v>
      </c>
      <c r="E204" s="2">
        <f t="shared" si="20"/>
        <v>121.53925621291744</v>
      </c>
    </row>
    <row r="205" spans="1:5" ht="15">
      <c r="A205" s="2">
        <v>96.5</v>
      </c>
      <c r="E205" s="2">
        <f t="shared" si="20"/>
        <v>119.7419061432199</v>
      </c>
    </row>
    <row r="206" spans="1:5" ht="15">
      <c r="A206" s="2">
        <v>97</v>
      </c>
      <c r="E206" s="2">
        <f t="shared" si="20"/>
        <v>117.97588416740004</v>
      </c>
    </row>
    <row r="207" spans="1:5" ht="15">
      <c r="A207" s="2">
        <v>97.5</v>
      </c>
      <c r="E207" s="2">
        <f t="shared" si="20"/>
        <v>116.24056818588754</v>
      </c>
    </row>
    <row r="208" spans="1:5" ht="15">
      <c r="A208" s="2">
        <v>98</v>
      </c>
      <c r="E208" s="2">
        <f t="shared" si="20"/>
        <v>114.53534987740025</v>
      </c>
    </row>
    <row r="209" spans="1:5" ht="15">
      <c r="A209" s="2">
        <v>98.5</v>
      </c>
      <c r="E209" s="2">
        <f t="shared" si="20"/>
        <v>112.85963436358945</v>
      </c>
    </row>
    <row r="210" spans="1:5" ht="15">
      <c r="A210" s="2">
        <v>99</v>
      </c>
      <c r="E210" s="2">
        <f t="shared" si="20"/>
        <v>111.21283988255611</v>
      </c>
    </row>
    <row r="211" spans="1:5" ht="15">
      <c r="A211" s="2">
        <v>99.5</v>
      </c>
      <c r="E211" s="2">
        <f t="shared" si="20"/>
        <v>109.59439747098496</v>
      </c>
    </row>
    <row r="212" spans="1:5" ht="15">
      <c r="A212" s="2">
        <v>100</v>
      </c>
      <c r="B212">
        <v>0.072139</v>
      </c>
      <c r="C212">
        <v>2.9</v>
      </c>
      <c r="D212">
        <f>B212*1500</f>
        <v>108.20849999999999</v>
      </c>
      <c r="E212" s="2">
        <f aca="true" t="shared" si="21" ref="E212:E221">(108.2085)*EXP((2.9/100)*((100+273.15)^2)*((1/(A212+273.15))-(1/(100+273.15))))</f>
        <v>108.2085</v>
      </c>
    </row>
    <row r="213" spans="1:5" ht="15">
      <c r="A213" s="2">
        <v>100.5</v>
      </c>
      <c r="E213" s="2">
        <f t="shared" si="21"/>
        <v>106.65286677130985</v>
      </c>
    </row>
    <row r="214" spans="1:5" ht="15">
      <c r="A214" s="2">
        <v>101</v>
      </c>
      <c r="E214" s="2">
        <f t="shared" si="21"/>
        <v>105.12366621186366</v>
      </c>
    </row>
    <row r="215" spans="1:5" ht="15">
      <c r="A215" s="2">
        <v>101.5</v>
      </c>
      <c r="E215" s="2">
        <f t="shared" si="21"/>
        <v>103.62038574869773</v>
      </c>
    </row>
    <row r="216" spans="1:5" ht="15">
      <c r="A216" s="2">
        <v>102</v>
      </c>
      <c r="E216" s="2">
        <f t="shared" si="21"/>
        <v>102.14252390877783</v>
      </c>
    </row>
    <row r="217" spans="1:5" ht="15">
      <c r="A217" s="2">
        <v>102.5</v>
      </c>
      <c r="E217" s="2">
        <f t="shared" si="21"/>
        <v>100.68959005459135</v>
      </c>
    </row>
    <row r="218" spans="1:5" ht="15">
      <c r="A218" s="2">
        <v>103</v>
      </c>
      <c r="E218" s="2">
        <f t="shared" si="21"/>
        <v>99.26110412659132</v>
      </c>
    </row>
    <row r="219" spans="1:5" ht="15">
      <c r="A219" s="2">
        <v>103.5</v>
      </c>
      <c r="E219" s="2">
        <f t="shared" si="21"/>
        <v>97.85659639229925</v>
      </c>
    </row>
    <row r="220" spans="1:5" ht="15">
      <c r="A220" s="2">
        <v>104</v>
      </c>
      <c r="E220" s="2">
        <f t="shared" si="21"/>
        <v>96.47560720188284</v>
      </c>
    </row>
    <row r="221" spans="1:5" ht="15">
      <c r="A221" s="2">
        <v>104.5</v>
      </c>
      <c r="E221" s="2">
        <f t="shared" si="21"/>
        <v>95.11768675002486</v>
      </c>
    </row>
    <row r="222" spans="1:5" ht="15">
      <c r="A222" s="2">
        <v>105</v>
      </c>
      <c r="B222">
        <v>0.062559</v>
      </c>
      <c r="C222">
        <v>2.8</v>
      </c>
      <c r="D222">
        <f>B222*1500</f>
        <v>93.83850000000001</v>
      </c>
      <c r="E222" s="2">
        <f aca="true" t="shared" si="22" ref="E222:E231">(93.8385)*EXP((2.8/100)*((105+273.15)^2)*((1/(A222+273.15))-(1/(105+273.15))))</f>
        <v>93.8385</v>
      </c>
    </row>
    <row r="223" spans="1:5" ht="15">
      <c r="A223" s="2">
        <v>105.5</v>
      </c>
      <c r="E223" s="2">
        <f t="shared" si="22"/>
        <v>92.53562507253741</v>
      </c>
    </row>
    <row r="224" spans="1:5" ht="15">
      <c r="A224" s="2">
        <v>106</v>
      </c>
      <c r="E224" s="2">
        <f t="shared" si="22"/>
        <v>91.25420457749992</v>
      </c>
    </row>
    <row r="225" spans="1:5" ht="15">
      <c r="A225" s="2">
        <v>106.5</v>
      </c>
      <c r="E225" s="2">
        <f t="shared" si="22"/>
        <v>89.99383445049672</v>
      </c>
    </row>
    <row r="226" spans="1:5" ht="15">
      <c r="A226" s="2">
        <v>107</v>
      </c>
      <c r="E226" s="2">
        <f t="shared" si="22"/>
        <v>88.75411913855343</v>
      </c>
    </row>
    <row r="227" spans="1:5" ht="15">
      <c r="A227" s="2">
        <v>107.5</v>
      </c>
      <c r="E227" s="2">
        <f t="shared" si="22"/>
        <v>87.53467140266487</v>
      </c>
    </row>
    <row r="228" spans="1:5" ht="15">
      <c r="A228" s="2">
        <v>108</v>
      </c>
      <c r="E228" s="2">
        <f t="shared" si="22"/>
        <v>86.33511212533439</v>
      </c>
    </row>
    <row r="229" spans="1:5" ht="15">
      <c r="A229" s="2">
        <v>108.5</v>
      </c>
      <c r="E229" s="2">
        <f t="shared" si="22"/>
        <v>85.1550701229643</v>
      </c>
    </row>
    <row r="230" spans="1:5" ht="15">
      <c r="A230" s="2">
        <v>109</v>
      </c>
      <c r="E230" s="2">
        <f t="shared" si="22"/>
        <v>83.99418196296472</v>
      </c>
    </row>
    <row r="231" spans="1:5" ht="15">
      <c r="A231" s="2">
        <v>109.5</v>
      </c>
      <c r="E231" s="2">
        <f t="shared" si="22"/>
        <v>82.85209178545433</v>
      </c>
    </row>
    <row r="232" spans="1:5" ht="15">
      <c r="A232" s="2">
        <v>110</v>
      </c>
      <c r="B232">
        <v>0.054425</v>
      </c>
      <c r="C232">
        <v>2.8</v>
      </c>
      <c r="D232">
        <f>B232*1500</f>
        <v>81.6375</v>
      </c>
      <c r="E232" s="2">
        <f aca="true" t="shared" si="23" ref="E232:E241">(81.6375)*EXP((2.8/100)*((110+273.15)^2)*((1/(A232+273.15))-(1/(110+273.15))))</f>
        <v>81.6375</v>
      </c>
    </row>
    <row r="233" spans="1:5" ht="15">
      <c r="A233" s="2">
        <v>110.5</v>
      </c>
      <c r="E233" s="2">
        <f t="shared" si="23"/>
        <v>80.50400711612674</v>
      </c>
    </row>
    <row r="234" spans="1:5" ht="15">
      <c r="A234" s="2">
        <v>111</v>
      </c>
      <c r="E234" s="2">
        <f t="shared" si="23"/>
        <v>79.38914161506932</v>
      </c>
    </row>
    <row r="235" spans="1:5" ht="15">
      <c r="A235" s="2">
        <v>111.5</v>
      </c>
      <c r="E235" s="2">
        <f t="shared" si="23"/>
        <v>78.29255382765268</v>
      </c>
    </row>
    <row r="236" spans="1:5" ht="15">
      <c r="A236" s="2">
        <v>112</v>
      </c>
      <c r="E236" s="2">
        <f t="shared" si="23"/>
        <v>77.21390141963947</v>
      </c>
    </row>
    <row r="237" spans="1:5" ht="15">
      <c r="A237" s="2">
        <v>112.5</v>
      </c>
      <c r="E237" s="2">
        <f t="shared" si="23"/>
        <v>76.15284922239597</v>
      </c>
    </row>
    <row r="238" spans="1:5" ht="15">
      <c r="A238" s="2">
        <v>113</v>
      </c>
      <c r="E238" s="2">
        <f t="shared" si="23"/>
        <v>75.10906906781196</v>
      </c>
    </row>
    <row r="239" spans="1:5" ht="15">
      <c r="A239" s="2">
        <v>113.5</v>
      </c>
      <c r="E239" s="2">
        <f t="shared" si="23"/>
        <v>74.08223962735896</v>
      </c>
    </row>
    <row r="240" spans="1:5" ht="15">
      <c r="A240" s="2">
        <v>114</v>
      </c>
      <c r="E240" s="2">
        <f t="shared" si="23"/>
        <v>73.07204625517598</v>
      </c>
    </row>
    <row r="241" spans="1:5" ht="15">
      <c r="A241" s="2">
        <v>114.5</v>
      </c>
      <c r="E241" s="2">
        <f t="shared" si="23"/>
        <v>72.07818083507155</v>
      </c>
    </row>
    <row r="242" spans="1:5" ht="15">
      <c r="A242" s="2">
        <v>115</v>
      </c>
      <c r="B242">
        <v>0.047508</v>
      </c>
      <c r="C242">
        <v>2.7</v>
      </c>
      <c r="D242">
        <f>B242*1500</f>
        <v>71.262</v>
      </c>
      <c r="E242" s="2">
        <f aca="true" t="shared" si="24" ref="E242:E251">(71.262)*EXP((2.7/100)*((115+273.15)^2)*((1/(A242+273.15))-(1/(115+273.15))))</f>
        <v>71.262</v>
      </c>
    </row>
    <row r="243" spans="1:5" ht="15">
      <c r="A243" s="2">
        <v>115.5</v>
      </c>
      <c r="E243" s="2">
        <f t="shared" si="24"/>
        <v>70.30764870563118</v>
      </c>
    </row>
    <row r="244" spans="1:5" ht="15">
      <c r="A244" s="2">
        <v>116</v>
      </c>
      <c r="E244" s="2">
        <f t="shared" si="24"/>
        <v>69.36848154958811</v>
      </c>
    </row>
    <row r="245" spans="1:5" ht="15">
      <c r="A245" s="2">
        <v>116.5</v>
      </c>
      <c r="E245" s="2">
        <f t="shared" si="24"/>
        <v>68.44422193000726</v>
      </c>
    </row>
    <row r="246" spans="1:5" ht="15">
      <c r="A246" s="2">
        <v>117</v>
      </c>
      <c r="E246" s="2">
        <f t="shared" si="24"/>
        <v>67.53459888492159</v>
      </c>
    </row>
    <row r="247" spans="1:5" ht="15">
      <c r="A247" s="2">
        <v>117.5</v>
      </c>
      <c r="E247" s="2">
        <f t="shared" si="24"/>
        <v>66.6393469655419</v>
      </c>
    </row>
    <row r="248" spans="1:5" ht="15">
      <c r="A248" s="2">
        <v>118</v>
      </c>
      <c r="E248" s="2">
        <f t="shared" si="24"/>
        <v>65.75820611263867</v>
      </c>
    </row>
    <row r="249" spans="1:5" ht="15">
      <c r="A249" s="2">
        <v>118.5</v>
      </c>
      <c r="E249" s="2">
        <f t="shared" si="24"/>
        <v>64.89092153594288</v>
      </c>
    </row>
    <row r="250" spans="1:5" ht="15">
      <c r="A250" s="2">
        <v>119</v>
      </c>
      <c r="E250" s="2">
        <f t="shared" si="24"/>
        <v>64.03724359648773</v>
      </c>
    </row>
    <row r="251" spans="1:5" ht="15">
      <c r="A251" s="2">
        <v>119.5</v>
      </c>
      <c r="E251" s="2">
        <f t="shared" si="24"/>
        <v>63.19692769181123</v>
      </c>
    </row>
    <row r="252" spans="1:5" ht="15">
      <c r="A252" s="2">
        <v>120</v>
      </c>
      <c r="B252">
        <v>0.041594</v>
      </c>
      <c r="C252">
        <v>2.6</v>
      </c>
      <c r="D252">
        <f>B252*1500</f>
        <v>62.391</v>
      </c>
      <c r="E252" s="2">
        <f aca="true" t="shared" si="25" ref="E252:E261">(62.391)*EXP((2.6/100)*((120+273.15)^2)*((1/(A252+273.15))-(1/(120+273.15))))</f>
        <v>62.391</v>
      </c>
    </row>
    <row r="253" spans="1:5" ht="15">
      <c r="A253" s="2">
        <v>120.5</v>
      </c>
      <c r="E253" s="2">
        <f t="shared" si="25"/>
        <v>61.586183178722</v>
      </c>
    </row>
    <row r="254" spans="1:5" ht="15">
      <c r="A254" s="2">
        <v>121</v>
      </c>
      <c r="E254" s="2">
        <f t="shared" si="25"/>
        <v>60.79375068712254</v>
      </c>
    </row>
    <row r="255" spans="1:5" ht="15">
      <c r="A255" s="2">
        <v>121.5</v>
      </c>
      <c r="E255" s="2">
        <f t="shared" si="25"/>
        <v>60.01348379045615</v>
      </c>
    </row>
    <row r="256" spans="1:5" ht="15">
      <c r="A256" s="2">
        <v>122</v>
      </c>
      <c r="E256" s="2">
        <f t="shared" si="25"/>
        <v>59.245168085911004</v>
      </c>
    </row>
    <row r="257" spans="1:5" ht="15">
      <c r="A257" s="2">
        <v>122.5</v>
      </c>
      <c r="E257" s="2">
        <f t="shared" si="25"/>
        <v>58.488593407945004</v>
      </c>
    </row>
    <row r="258" spans="1:5" ht="15">
      <c r="A258" s="2">
        <v>123</v>
      </c>
      <c r="E258" s="2">
        <f t="shared" si="25"/>
        <v>57.74355373587747</v>
      </c>
    </row>
    <row r="259" spans="1:5" ht="15">
      <c r="A259" s="2">
        <v>123.5</v>
      </c>
      <c r="E259" s="2">
        <f t="shared" si="25"/>
        <v>57.009847103678794</v>
      </c>
    </row>
    <row r="260" spans="1:5" ht="15">
      <c r="A260" s="2">
        <v>124</v>
      </c>
      <c r="E260" s="2">
        <f t="shared" si="25"/>
        <v>56.28727551190046</v>
      </c>
    </row>
    <row r="261" spans="1:5" ht="15">
      <c r="A261" s="2">
        <v>124.5</v>
      </c>
      <c r="E261" s="2">
        <f t="shared" si="25"/>
        <v>55.57564484169214</v>
      </c>
    </row>
    <row r="262" spans="1:5" ht="15">
      <c r="A262" s="2">
        <v>125</v>
      </c>
      <c r="B262">
        <v>0.036532</v>
      </c>
      <c r="C262">
        <v>2.6</v>
      </c>
      <c r="D262">
        <f>B262*1500</f>
        <v>54.798</v>
      </c>
      <c r="E262" s="2">
        <f aca="true" t="shared" si="26" ref="E262:E271">(54.798)*EXP((2.6/100)*((125+273.15)^2)*((1/(A262+273.15))-(1/(125+273.15))))</f>
        <v>54.798</v>
      </c>
    </row>
    <row r="263" spans="1:5" ht="15">
      <c r="A263" s="2">
        <v>125.5</v>
      </c>
      <c r="E263" s="2">
        <f t="shared" si="26"/>
        <v>54.091118380931064</v>
      </c>
    </row>
    <row r="264" spans="1:5" ht="15">
      <c r="A264" s="2">
        <v>126</v>
      </c>
      <c r="E264" s="2">
        <f t="shared" si="26"/>
        <v>53.39509219900031</v>
      </c>
    </row>
    <row r="265" spans="1:5" ht="15">
      <c r="A265" s="2">
        <v>126.5</v>
      </c>
      <c r="E265" s="2">
        <f t="shared" si="26"/>
        <v>52.70973034430489</v>
      </c>
    </row>
    <row r="266" spans="1:5" ht="15">
      <c r="A266" s="2">
        <v>127</v>
      </c>
      <c r="E266" s="2">
        <f t="shared" si="26"/>
        <v>52.03484547627763</v>
      </c>
    </row>
    <row r="267" spans="1:5" ht="15">
      <c r="A267" s="2">
        <v>127.5</v>
      </c>
      <c r="E267" s="2">
        <f t="shared" si="26"/>
        <v>51.3702539417081</v>
      </c>
    </row>
    <row r="268" spans="1:5" ht="15">
      <c r="A268" s="2">
        <v>128</v>
      </c>
      <c r="E268" s="2">
        <f t="shared" si="26"/>
        <v>50.71577569470561</v>
      </c>
    </row>
    <row r="269" spans="1:5" ht="15">
      <c r="A269" s="2">
        <v>128.5</v>
      </c>
      <c r="E269" s="2">
        <f t="shared" si="26"/>
        <v>50.07123421855676</v>
      </c>
    </row>
    <row r="270" spans="1:5" ht="15">
      <c r="A270" s="2">
        <v>129</v>
      </c>
      <c r="E270" s="2">
        <f t="shared" si="26"/>
        <v>49.436456449427304</v>
      </c>
    </row>
    <row r="271" spans="1:5" ht="15">
      <c r="A271" s="2">
        <v>129.5</v>
      </c>
      <c r="E271" s="2">
        <f t="shared" si="26"/>
        <v>48.81127270186287</v>
      </c>
    </row>
    <row r="272" spans="1:5" ht="15">
      <c r="A272" s="2">
        <v>130</v>
      </c>
      <c r="B272">
        <v>0.032175</v>
      </c>
      <c r="C272">
        <v>2.5</v>
      </c>
      <c r="D272">
        <f>B272*1500</f>
        <v>48.2625</v>
      </c>
      <c r="E272" s="2">
        <f aca="true" t="shared" si="27" ref="E272:E281">(48.2625)*EXP((2.5/100)*((130+273.15)^2)*((1/(A272+273.15))-(1/(130+273.15))))</f>
        <v>48.2625</v>
      </c>
    </row>
    <row r="273" spans="1:5" ht="15">
      <c r="A273" s="2">
        <v>130.5</v>
      </c>
      <c r="E273" s="2">
        <f t="shared" si="27"/>
        <v>47.66371160176452</v>
      </c>
    </row>
    <row r="274" spans="1:5" ht="15">
      <c r="A274" s="2">
        <v>131</v>
      </c>
      <c r="E274" s="2">
        <f t="shared" si="27"/>
        <v>47.07380644112685</v>
      </c>
    </row>
    <row r="275" spans="1:5" ht="15">
      <c r="A275" s="2">
        <v>131.5</v>
      </c>
      <c r="E275" s="2">
        <f t="shared" si="27"/>
        <v>46.49263303143303</v>
      </c>
    </row>
    <row r="276" spans="1:5" ht="15">
      <c r="A276" s="2">
        <v>132</v>
      </c>
      <c r="E276" s="2">
        <f t="shared" si="27"/>
        <v>45.920042785689425</v>
      </c>
    </row>
    <row r="277" spans="1:5" ht="15">
      <c r="A277" s="2">
        <v>132.5</v>
      </c>
      <c r="E277" s="2">
        <f t="shared" si="27"/>
        <v>45.35588995527079</v>
      </c>
    </row>
    <row r="278" spans="1:5" ht="15">
      <c r="A278" s="2">
        <v>133</v>
      </c>
      <c r="E278" s="2">
        <f t="shared" si="27"/>
        <v>44.80003157004197</v>
      </c>
    </row>
    <row r="279" spans="1:5" ht="15">
      <c r="A279" s="2">
        <v>133.5</v>
      </c>
      <c r="E279" s="2">
        <f t="shared" si="27"/>
        <v>44.252327379857924</v>
      </c>
    </row>
    <row r="280" spans="1:5" ht="15">
      <c r="A280" s="2">
        <v>134</v>
      </c>
      <c r="E280" s="2">
        <f t="shared" si="27"/>
        <v>43.712639797407604</v>
      </c>
    </row>
    <row r="281" spans="1:5" ht="15">
      <c r="A281" s="2">
        <v>134.5</v>
      </c>
      <c r="E281" s="2">
        <f t="shared" si="27"/>
        <v>43.180833842369054</v>
      </c>
    </row>
    <row r="282" spans="1:5" ht="15">
      <c r="A282" s="2">
        <v>135</v>
      </c>
      <c r="B282">
        <v>0.028423</v>
      </c>
      <c r="C282">
        <v>2.5</v>
      </c>
      <c r="D282">
        <f>B282*1500</f>
        <v>42.6345</v>
      </c>
      <c r="E282" s="2">
        <f aca="true" t="shared" si="28" ref="E282:E291">(42.6345)*EXP((2.5/100)*((135+273.15)^2)*((1/(A282+273.15))-(1/(135+273.15))))</f>
        <v>42.6345</v>
      </c>
    </row>
    <row r="283" spans="1:5" ht="15">
      <c r="A283" s="2">
        <v>135.5</v>
      </c>
      <c r="E283" s="2">
        <f t="shared" si="28"/>
        <v>42.10552970321768</v>
      </c>
    </row>
    <row r="284" spans="1:5" ht="15">
      <c r="A284" s="2">
        <v>136</v>
      </c>
      <c r="E284" s="2">
        <f t="shared" si="28"/>
        <v>41.58439126808235</v>
      </c>
    </row>
    <row r="285" spans="1:5" ht="15">
      <c r="A285" s="2">
        <v>136.5</v>
      </c>
      <c r="E285" s="2">
        <f t="shared" si="28"/>
        <v>41.07095156360347</v>
      </c>
    </row>
    <row r="286" spans="1:5" ht="15">
      <c r="A286" s="2">
        <v>137</v>
      </c>
      <c r="E286" s="2">
        <f t="shared" si="28"/>
        <v>40.565079996826945</v>
      </c>
    </row>
    <row r="287" spans="1:5" ht="15">
      <c r="A287" s="2">
        <v>137.5</v>
      </c>
      <c r="E287" s="2">
        <f t="shared" si="28"/>
        <v>40.06664845943685</v>
      </c>
    </row>
    <row r="288" spans="1:5" ht="15">
      <c r="A288" s="2">
        <v>138</v>
      </c>
      <c r="E288" s="2">
        <f t="shared" si="28"/>
        <v>39.57553127558234</v>
      </c>
    </row>
    <row r="289" spans="1:5" ht="15">
      <c r="A289" s="2">
        <v>138.5</v>
      </c>
      <c r="E289" s="2">
        <f t="shared" si="28"/>
        <v>39.09160515089943</v>
      </c>
    </row>
    <row r="290" spans="1:5" ht="15">
      <c r="A290" s="2">
        <v>139</v>
      </c>
      <c r="E290" s="2">
        <f t="shared" si="28"/>
        <v>38.614749122698534</v>
      </c>
    </row>
    <row r="291" spans="1:5" ht="15">
      <c r="A291" s="2">
        <v>139.5</v>
      </c>
      <c r="E291" s="2">
        <f t="shared" si="28"/>
        <v>38.14484451128729</v>
      </c>
    </row>
    <row r="292" spans="1:5" ht="15">
      <c r="A292" s="2">
        <v>140</v>
      </c>
      <c r="B292">
        <v>0.025173</v>
      </c>
      <c r="C292">
        <v>2.4</v>
      </c>
      <c r="D292">
        <f>B292*1500</f>
        <v>37.7595</v>
      </c>
      <c r="E292" s="2">
        <f aca="true" t="shared" si="29" ref="E292:E301">(37.7595)*EXP((2.4/100)*((140+273.15)^2)*((1/(A292+273.15))-(1/(140+273.15))))</f>
        <v>37.7595</v>
      </c>
    </row>
    <row r="293" spans="1:5" ht="15">
      <c r="A293" s="2">
        <v>140.5</v>
      </c>
      <c r="E293" s="2">
        <f t="shared" si="29"/>
        <v>37.30963501474991</v>
      </c>
    </row>
    <row r="294" spans="1:5" ht="15">
      <c r="A294" s="2">
        <v>141</v>
      </c>
      <c r="E294" s="2">
        <f t="shared" si="29"/>
        <v>36.86619659246297</v>
      </c>
    </row>
    <row r="295" spans="1:5" ht="15">
      <c r="A295" s="2">
        <v>141.5</v>
      </c>
      <c r="E295" s="2">
        <f t="shared" si="29"/>
        <v>36.42907902329824</v>
      </c>
    </row>
    <row r="296" spans="1:5" ht="15">
      <c r="A296" s="2">
        <v>142</v>
      </c>
      <c r="E296" s="2">
        <f t="shared" si="29"/>
        <v>35.99817855148677</v>
      </c>
    </row>
    <row r="297" spans="1:5" ht="15">
      <c r="A297" s="2">
        <v>142.5</v>
      </c>
      <c r="E297" s="2">
        <f t="shared" si="29"/>
        <v>35.57339333540697</v>
      </c>
    </row>
    <row r="298" spans="1:5" ht="15">
      <c r="A298" s="2">
        <v>143</v>
      </c>
      <c r="E298" s="2">
        <f t="shared" si="29"/>
        <v>35.15462340854997</v>
      </c>
    </row>
    <row r="299" spans="1:5" ht="15">
      <c r="A299" s="2">
        <v>143.5</v>
      </c>
      <c r="E299" s="2">
        <f t="shared" si="29"/>
        <v>34.741770641355146</v>
      </c>
    </row>
    <row r="300" spans="1:5" ht="15">
      <c r="A300" s="2">
        <v>144</v>
      </c>
      <c r="E300" s="2">
        <f t="shared" si="29"/>
        <v>34.33473870389257</v>
      </c>
    </row>
    <row r="301" spans="1:5" ht="15">
      <c r="A301" s="2">
        <v>144.5</v>
      </c>
      <c r="E301" s="2">
        <f t="shared" si="29"/>
        <v>33.933433029374875</v>
      </c>
    </row>
    <row r="302" spans="1:5" ht="15">
      <c r="A302" s="2">
        <v>145</v>
      </c>
      <c r="B302">
        <v>0.022358</v>
      </c>
      <c r="C302">
        <v>2.4</v>
      </c>
      <c r="D302">
        <f>B302*1500</f>
        <v>33.537</v>
      </c>
      <c r="E302" s="2">
        <f aca="true" t="shared" si="30" ref="E302:E311">(33.537)*EXP((2.4/100)*((145+273.15)^2)*((1/(A302+273.15))-(1/(145+273.15))))</f>
        <v>33.537</v>
      </c>
    </row>
    <row r="303" spans="1:5" ht="15">
      <c r="A303" s="2">
        <v>145.5</v>
      </c>
      <c r="E303" s="2">
        <f t="shared" si="30"/>
        <v>33.13743594931311</v>
      </c>
    </row>
    <row r="304" spans="1:5" ht="15">
      <c r="A304" s="2">
        <v>146</v>
      </c>
      <c r="E304" s="2">
        <f t="shared" si="30"/>
        <v>32.74356864989204</v>
      </c>
    </row>
    <row r="305" spans="1:5" ht="15">
      <c r="A305" s="2">
        <v>146.5</v>
      </c>
      <c r="E305" s="2">
        <f t="shared" si="30"/>
        <v>32.3553046919594</v>
      </c>
    </row>
    <row r="306" spans="1:5" ht="15">
      <c r="A306" s="2">
        <v>147</v>
      </c>
      <c r="E306" s="2">
        <f t="shared" si="30"/>
        <v>31.972552385578094</v>
      </c>
    </row>
    <row r="307" spans="1:5" ht="15">
      <c r="A307" s="2">
        <v>147.5</v>
      </c>
      <c r="E307" s="2">
        <f t="shared" si="30"/>
        <v>31.59522172567341</v>
      </c>
    </row>
    <row r="308" spans="1:5" ht="15">
      <c r="A308" s="2">
        <v>148</v>
      </c>
      <c r="E308" s="2">
        <f t="shared" si="30"/>
        <v>31.223224357831327</v>
      </c>
    </row>
    <row r="309" spans="1:5" ht="15">
      <c r="A309" s="2">
        <v>148.5</v>
      </c>
      <c r="E309" s="2">
        <f t="shared" si="30"/>
        <v>30.8564735448545</v>
      </c>
    </row>
    <row r="310" spans="1:5" ht="15">
      <c r="A310" s="2">
        <v>149</v>
      </c>
      <c r="E310" s="2">
        <f t="shared" si="30"/>
        <v>30.494884134058093</v>
      </c>
    </row>
    <row r="311" spans="1:5" ht="15">
      <c r="A311" s="2">
        <v>149.5</v>
      </c>
      <c r="E311" s="2">
        <f t="shared" si="30"/>
        <v>30.138372525287558</v>
      </c>
    </row>
    <row r="312" spans="1:5" ht="15">
      <c r="A312" s="2">
        <v>150</v>
      </c>
      <c r="B312">
        <v>0.019907</v>
      </c>
      <c r="C312">
        <v>2.3</v>
      </c>
      <c r="D312">
        <f>B312*1500</f>
        <v>29.860500000000002</v>
      </c>
      <c r="E312" s="2">
        <f aca="true" t="shared" si="31" ref="E312:E321">(29.8605)*EXP((2.3/100)*((150+273.15)^2)*((1/(A312+273.15))-(1/(150+273.15))))</f>
        <v>29.8605</v>
      </c>
    </row>
    <row r="313" spans="1:5" ht="15">
      <c r="A313" s="2">
        <v>150.5</v>
      </c>
      <c r="E313" s="2">
        <f t="shared" si="31"/>
        <v>29.51947187929491</v>
      </c>
    </row>
    <row r="314" spans="1:5" ht="15">
      <c r="A314" s="2">
        <v>151</v>
      </c>
      <c r="E314" s="2">
        <f t="shared" si="31"/>
        <v>29.18312884104787</v>
      </c>
    </row>
    <row r="315" spans="1:5" ht="15">
      <c r="A315" s="2">
        <v>151.5</v>
      </c>
      <c r="E315" s="2">
        <f t="shared" si="31"/>
        <v>28.851396630315545</v>
      </c>
    </row>
    <row r="316" spans="1:5" ht="15">
      <c r="A316" s="2">
        <v>152</v>
      </c>
      <c r="E316" s="2">
        <f t="shared" si="31"/>
        <v>28.524202316535135</v>
      </c>
    </row>
    <row r="317" spans="1:5" ht="15">
      <c r="A317" s="2">
        <v>152.5</v>
      </c>
      <c r="E317" s="2">
        <f t="shared" si="31"/>
        <v>28.201474267389106</v>
      </c>
    </row>
    <row r="318" spans="1:5" ht="15">
      <c r="A318" s="2">
        <v>153</v>
      </c>
      <c r="E318" s="2">
        <f t="shared" si="31"/>
        <v>27.883142123233586</v>
      </c>
    </row>
    <row r="319" spans="1:5" ht="15">
      <c r="A319" s="2">
        <v>153.5</v>
      </c>
      <c r="E319" s="2">
        <f t="shared" si="31"/>
        <v>27.56913677207702</v>
      </c>
    </row>
    <row r="320" spans="1:5" ht="15">
      <c r="A320" s="2">
        <v>154</v>
      </c>
      <c r="E320" s="2">
        <f t="shared" si="31"/>
        <v>27.25939032509674</v>
      </c>
    </row>
    <row r="321" spans="1:5" ht="15">
      <c r="A321" s="2">
        <v>154.5</v>
      </c>
      <c r="E321" s="2">
        <f t="shared" si="31"/>
        <v>26.953836092680433</v>
      </c>
    </row>
    <row r="322" spans="1:5" ht="15">
      <c r="A322" s="2">
        <v>155</v>
      </c>
      <c r="B322">
        <v>0.01777</v>
      </c>
      <c r="C322">
        <v>2.2</v>
      </c>
      <c r="D322">
        <f>B322*1500</f>
        <v>26.655</v>
      </c>
      <c r="E322" s="2">
        <f aca="true" t="shared" si="32" ref="E322:E331">(26.655)*EXP((2.2/100)*((155+273.15)^2)*((1/(A322+273.15))-(1/(155+273.15))))</f>
        <v>26.655</v>
      </c>
    </row>
    <row r="323" spans="1:5" ht="15">
      <c r="A323" s="2">
        <v>155.5</v>
      </c>
      <c r="E323" s="2">
        <f t="shared" si="32"/>
        <v>26.363740001233964</v>
      </c>
    </row>
    <row r="324" spans="1:5" ht="15">
      <c r="A324" s="2">
        <v>156</v>
      </c>
      <c r="E324" s="2">
        <f t="shared" si="32"/>
        <v>26.076330211323633</v>
      </c>
    </row>
    <row r="325" spans="1:5" ht="15">
      <c r="A325" s="2">
        <v>156.5</v>
      </c>
      <c r="E325" s="2">
        <f t="shared" si="32"/>
        <v>25.792711714401666</v>
      </c>
    </row>
    <row r="326" spans="1:5" ht="15">
      <c r="A326" s="2">
        <v>157</v>
      </c>
      <c r="E326" s="2">
        <f t="shared" si="32"/>
        <v>25.512826611495733</v>
      </c>
    </row>
    <row r="327" spans="1:5" ht="15">
      <c r="A327" s="2">
        <v>157.5</v>
      </c>
      <c r="E327" s="2">
        <f t="shared" si="32"/>
        <v>25.23661800107418</v>
      </c>
    </row>
    <row r="328" spans="1:5" ht="15">
      <c r="A328" s="2">
        <v>158</v>
      </c>
      <c r="E328" s="2">
        <f t="shared" si="32"/>
        <v>24.96402995999921</v>
      </c>
    </row>
    <row r="329" spans="1:5" ht="15">
      <c r="A329" s="2">
        <v>158.5</v>
      </c>
      <c r="E329" s="2">
        <f t="shared" si="32"/>
        <v>24.695007524878264</v>
      </c>
    </row>
    <row r="330" spans="1:5" ht="15">
      <c r="A330" s="2">
        <v>159</v>
      </c>
      <c r="E330" s="2">
        <f t="shared" si="32"/>
        <v>24.42949667380423</v>
      </c>
    </row>
    <row r="331" spans="1:5" ht="15">
      <c r="A331" s="2">
        <v>159.5</v>
      </c>
      <c r="E331" s="2">
        <f t="shared" si="32"/>
        <v>24.16744430847585</v>
      </c>
    </row>
    <row r="332" spans="1:5" ht="15">
      <c r="A332" s="2">
        <v>160</v>
      </c>
      <c r="B332">
        <v>0.015901</v>
      </c>
      <c r="C332">
        <v>2.2</v>
      </c>
      <c r="D332">
        <f>B332*1500</f>
        <v>23.851499999999998</v>
      </c>
      <c r="E332" s="2">
        <f aca="true" t="shared" si="33" ref="E332:E341">(23.8515)*EXP((2.2/100)*((160+273.15)^2)*((1/(A332+273.15))-(1/(160+273.15))))</f>
        <v>23.8515</v>
      </c>
    </row>
    <row r="333" spans="1:5" ht="15">
      <c r="A333" s="2">
        <v>160.5</v>
      </c>
      <c r="E333" s="2">
        <f t="shared" si="33"/>
        <v>23.590870441250633</v>
      </c>
    </row>
    <row r="334" spans="1:5" ht="15">
      <c r="A334" s="2">
        <v>161</v>
      </c>
      <c r="E334" s="2">
        <f t="shared" si="33"/>
        <v>23.333679340939334</v>
      </c>
    </row>
    <row r="335" spans="1:5" ht="15">
      <c r="A335" s="2">
        <v>161.5</v>
      </c>
      <c r="E335" s="2">
        <f t="shared" si="33"/>
        <v>23.079874249732754</v>
      </c>
    </row>
    <row r="336" spans="1:5" ht="15">
      <c r="A336" s="2">
        <v>162</v>
      </c>
      <c r="E336" s="2">
        <f t="shared" si="33"/>
        <v>22.829403619999106</v>
      </c>
    </row>
    <row r="337" spans="1:5" ht="15">
      <c r="A337" s="2">
        <v>162.5</v>
      </c>
      <c r="E337" s="2">
        <f t="shared" si="33"/>
        <v>22.582216788636234</v>
      </c>
    </row>
    <row r="338" spans="1:5" ht="15">
      <c r="A338" s="2">
        <v>163</v>
      </c>
      <c r="E338" s="2">
        <f t="shared" si="33"/>
        <v>22.338263960257468</v>
      </c>
    </row>
    <row r="339" spans="1:5" ht="15">
      <c r="A339" s="2">
        <v>163.5</v>
      </c>
      <c r="E339" s="2">
        <f t="shared" si="33"/>
        <v>22.09749619072711</v>
      </c>
    </row>
    <row r="340" spans="1:5" ht="15">
      <c r="A340" s="2">
        <v>164</v>
      </c>
      <c r="E340" s="2">
        <f t="shared" si="33"/>
        <v>21.859865371037664</v>
      </c>
    </row>
    <row r="341" spans="1:5" ht="15">
      <c r="A341" s="2">
        <v>164.5</v>
      </c>
      <c r="E341" s="2">
        <f t="shared" si="33"/>
        <v>21.625324211521097</v>
      </c>
    </row>
    <row r="342" spans="1:5" ht="15">
      <c r="A342" s="2">
        <v>165</v>
      </c>
      <c r="B342">
        <v>0.014263</v>
      </c>
      <c r="C342">
        <v>2.2</v>
      </c>
      <c r="D342">
        <f>B342*1500</f>
        <v>21.3945</v>
      </c>
      <c r="E342" s="2">
        <f aca="true" t="shared" si="34" ref="E342:E351">(21.3945)*EXP((2.2/100)*((165+273.15)^2)*((1/(A342+273.15))-(1/(165+273.15))))</f>
        <v>21.3945</v>
      </c>
    </row>
    <row r="343" spans="1:5" ht="15">
      <c r="A343" s="2">
        <v>165.5</v>
      </c>
      <c r="E343" s="2">
        <f t="shared" si="34"/>
        <v>21.16071545559866</v>
      </c>
    </row>
    <row r="344" spans="1:5" ht="15">
      <c r="A344" s="2">
        <v>166</v>
      </c>
      <c r="E344" s="2">
        <f t="shared" si="34"/>
        <v>20.930009208561717</v>
      </c>
    </row>
    <row r="345" spans="1:5" ht="15">
      <c r="A345" s="2">
        <v>166.5</v>
      </c>
      <c r="E345" s="2">
        <f t="shared" si="34"/>
        <v>20.702334448640826</v>
      </c>
    </row>
    <row r="346" spans="1:5" ht="15">
      <c r="A346" s="2">
        <v>167</v>
      </c>
      <c r="E346" s="2">
        <f t="shared" si="34"/>
        <v>20.477645167216746</v>
      </c>
    </row>
    <row r="347" spans="1:5" ht="15">
      <c r="A347" s="2">
        <v>167.5</v>
      </c>
      <c r="E347" s="2">
        <f t="shared" si="34"/>
        <v>20.255896142101417</v>
      </c>
    </row>
    <row r="348" spans="1:5" ht="15">
      <c r="A348" s="2">
        <v>168</v>
      </c>
      <c r="E348" s="2">
        <f t="shared" si="34"/>
        <v>20.037042922655292</v>
      </c>
    </row>
    <row r="349" spans="1:5" ht="15">
      <c r="A349" s="2">
        <v>168.5</v>
      </c>
      <c r="E349" s="2">
        <f t="shared" si="34"/>
        <v>19.821041815212446</v>
      </c>
    </row>
    <row r="350" spans="1:5" ht="15">
      <c r="A350" s="2">
        <v>169</v>
      </c>
      <c r="E350" s="2">
        <f t="shared" si="34"/>
        <v>19.607849868806788</v>
      </c>
    </row>
    <row r="351" spans="1:5" ht="15">
      <c r="A351" s="2">
        <v>169.5</v>
      </c>
      <c r="E351" s="2">
        <f t="shared" si="34"/>
        <v>19.397424861192416</v>
      </c>
    </row>
    <row r="352" spans="1:5" ht="15">
      <c r="A352" s="2">
        <v>170</v>
      </c>
      <c r="B352">
        <v>0.012824</v>
      </c>
      <c r="C352">
        <v>2.1</v>
      </c>
      <c r="D352">
        <f>B352*1500</f>
        <v>19.236</v>
      </c>
      <c r="E352" s="2">
        <f aca="true" t="shared" si="35" ref="E352:E361">(19.236)*EXP((2.1/100)*((170+273.15)^2)*((1/(A352+273.15))-(1/(170+273.15))))</f>
        <v>19.236</v>
      </c>
    </row>
    <row r="353" spans="1:5" ht="15">
      <c r="A353" s="2">
        <v>170.5</v>
      </c>
      <c r="E353" s="2">
        <f t="shared" si="35"/>
        <v>19.03530393871829</v>
      </c>
    </row>
    <row r="354" spans="1:5" ht="15">
      <c r="A354" s="2">
        <v>171</v>
      </c>
      <c r="E354" s="2">
        <f t="shared" si="35"/>
        <v>18.837146626633587</v>
      </c>
    </row>
    <row r="355" spans="1:5" ht="15">
      <c r="A355" s="2">
        <v>171.5</v>
      </c>
      <c r="E355" s="2">
        <f t="shared" si="35"/>
        <v>18.64149084042426</v>
      </c>
    </row>
    <row r="356" spans="1:5" ht="15">
      <c r="A356" s="2">
        <v>172</v>
      </c>
      <c r="E356" s="2">
        <f t="shared" si="35"/>
        <v>18.44829997294702</v>
      </c>
    </row>
    <row r="357" spans="1:5" ht="15">
      <c r="A357" s="2">
        <v>172.5</v>
      </c>
      <c r="E357" s="2">
        <f t="shared" si="35"/>
        <v>18.25753802192348</v>
      </c>
    </row>
    <row r="358" spans="1:5" ht="15">
      <c r="A358" s="2">
        <v>173</v>
      </c>
      <c r="E358" s="2">
        <f t="shared" si="35"/>
        <v>18.06916957885423</v>
      </c>
    </row>
    <row r="359" spans="1:5" ht="15">
      <c r="A359" s="2">
        <v>173.5</v>
      </c>
      <c r="E359" s="2">
        <f t="shared" si="35"/>
        <v>17.88315981815537</v>
      </c>
    </row>
    <row r="360" spans="1:5" ht="15">
      <c r="A360" s="2">
        <v>174</v>
      </c>
      <c r="E360" s="2">
        <f t="shared" si="35"/>
        <v>17.69947448651264</v>
      </c>
    </row>
    <row r="361" spans="1:5" ht="15">
      <c r="A361" s="2">
        <v>174.5</v>
      </c>
      <c r="E361" s="2">
        <f t="shared" si="35"/>
        <v>17.518079892448508</v>
      </c>
    </row>
    <row r="362" spans="1:5" ht="15">
      <c r="A362" s="2">
        <v>175</v>
      </c>
      <c r="B362">
        <v>0.011556</v>
      </c>
      <c r="C362">
        <v>2.1</v>
      </c>
      <c r="D362">
        <f>B362*1500</f>
        <v>17.334</v>
      </c>
      <c r="E362" s="2">
        <f aca="true" t="shared" si="36" ref="E362:E371">(17.334)*EXP((2.1/100)*((175+273.15)^2)*((1/(A362+273.15))-(1/(175+273.15))))</f>
        <v>17.334</v>
      </c>
    </row>
    <row r="363" spans="1:5" ht="15">
      <c r="A363" s="2">
        <v>175.5</v>
      </c>
      <c r="E363" s="2">
        <f t="shared" si="36"/>
        <v>17.153145922159933</v>
      </c>
    </row>
    <row r="364" spans="1:5" ht="15">
      <c r="A364" s="2">
        <v>176</v>
      </c>
      <c r="E364" s="2">
        <f t="shared" si="36"/>
        <v>16.97457515924362</v>
      </c>
    </row>
    <row r="365" spans="1:5" ht="15">
      <c r="A365" s="2">
        <v>176.5</v>
      </c>
      <c r="E365" s="2">
        <f t="shared" si="36"/>
        <v>16.798254336058346</v>
      </c>
    </row>
    <row r="366" spans="1:5" ht="15">
      <c r="A366" s="2">
        <v>177</v>
      </c>
      <c r="E366" s="2">
        <f t="shared" si="36"/>
        <v>16.62415062776172</v>
      </c>
    </row>
    <row r="367" spans="1:5" ht="15">
      <c r="A367" s="2">
        <v>177.5</v>
      </c>
      <c r="E367" s="2">
        <f t="shared" si="36"/>
        <v>16.45223174980191</v>
      </c>
    </row>
    <row r="368" spans="1:5" ht="15">
      <c r="A368" s="2">
        <v>178</v>
      </c>
      <c r="E368" s="2">
        <f t="shared" si="36"/>
        <v>16.28246594805862</v>
      </c>
    </row>
    <row r="369" spans="1:5" ht="15">
      <c r="A369" s="2">
        <v>178.5</v>
      </c>
      <c r="E369" s="2">
        <f t="shared" si="36"/>
        <v>16.114821989181376</v>
      </c>
    </row>
    <row r="370" spans="1:5" ht="15">
      <c r="A370" s="2">
        <v>179</v>
      </c>
      <c r="E370" s="2">
        <f t="shared" si="36"/>
        <v>15.949269151120196</v>
      </c>
    </row>
    <row r="371" spans="1:5" ht="15">
      <c r="A371" s="2">
        <v>179.5</v>
      </c>
      <c r="E371" s="2">
        <f t="shared" si="36"/>
        <v>15.785777213844874</v>
      </c>
    </row>
    <row r="372" spans="1:5" ht="15">
      <c r="A372" s="2">
        <v>180</v>
      </c>
      <c r="B372">
        <v>0.010436</v>
      </c>
      <c r="C372">
        <v>2.1</v>
      </c>
      <c r="D372">
        <f>B372*1500</f>
        <v>15.654000000000002</v>
      </c>
      <c r="E372" s="2">
        <f>D372*EXP((C372/100)*((A372+273.15)^2)*((1/(A372+273.15))-(1/(A372+273.15))))</f>
        <v>15.654000000000002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dcterms:created xsi:type="dcterms:W3CDTF">2008-01-30T17:39:27Z</dcterms:created>
  <dcterms:modified xsi:type="dcterms:W3CDTF">2008-04-10T10:59:10Z</dcterms:modified>
  <cp:category/>
  <cp:version/>
  <cp:contentType/>
  <cp:contentStatus/>
</cp:coreProperties>
</file>